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3"/>
    <sheet state="visible" name="Instructor Pay Breakdown" sheetId="2" r:id="rId4"/>
  </sheets>
  <definedNames/>
  <calcPr/>
</workbook>
</file>

<file path=xl/sharedStrings.xml><?xml version="1.0" encoding="utf-8"?>
<sst xmlns="http://schemas.openxmlformats.org/spreadsheetml/2006/main" count="182" uniqueCount="149">
  <si>
    <t>Instructor Pay Breakdown</t>
  </si>
  <si>
    <t>McMaster Marching Band</t>
  </si>
  <si>
    <t>Projected Budget 2019–2020</t>
  </si>
  <si>
    <t>Fall Term</t>
  </si>
  <si>
    <t>Hourly Rate</t>
  </si>
  <si>
    <t># of 3H Days</t>
  </si>
  <si>
    <t>Carryover</t>
  </si>
  <si>
    <t>3H Day Pay</t>
  </si>
  <si>
    <t># of 2H Days</t>
  </si>
  <si>
    <t>2H Day Pay</t>
  </si>
  <si>
    <t># of 1H Days</t>
  </si>
  <si>
    <t>1H Day Pay</t>
  </si>
  <si>
    <t>Total Payment</t>
  </si>
  <si>
    <t>Woodwinds</t>
  </si>
  <si>
    <t>Earnings</t>
  </si>
  <si>
    <t>Notes</t>
  </si>
  <si>
    <t>Rates + Breakdown</t>
  </si>
  <si>
    <t>Planned</t>
  </si>
  <si>
    <t>Actual</t>
  </si>
  <si>
    <t xml:space="preserve"> </t>
  </si>
  <si>
    <t>Membership</t>
  </si>
  <si>
    <t>Brass</t>
  </si>
  <si>
    <t>Drumline</t>
  </si>
  <si>
    <t>53 new approx.</t>
  </si>
  <si>
    <t>$40/person</t>
  </si>
  <si>
    <t>Colour Guard</t>
  </si>
  <si>
    <t>Summer Instrument Rental</t>
  </si>
  <si>
    <t>3 Instruments</t>
  </si>
  <si>
    <t>$100/person</t>
  </si>
  <si>
    <t>Winter Term</t>
  </si>
  <si>
    <t>Santa Claus Parades</t>
  </si>
  <si>
    <t>Kitchener</t>
  </si>
  <si>
    <t>Hamilton</t>
  </si>
  <si>
    <t>Pickering</t>
  </si>
  <si>
    <t>Smithville</t>
  </si>
  <si>
    <t>Burlington</t>
  </si>
  <si>
    <t>Brantford</t>
  </si>
  <si>
    <t>Flamborough</t>
  </si>
  <si>
    <t>St. Patrick's Day Parades</t>
  </si>
  <si>
    <t>Toronto</t>
  </si>
  <si>
    <t>Buffalo</t>
  </si>
  <si>
    <t>Events</t>
  </si>
  <si>
    <t>Twitter Event</t>
  </si>
  <si>
    <t>Sportchek Photoshoot</t>
  </si>
  <si>
    <t>Niagara Grape and Wine Festival</t>
  </si>
  <si>
    <t>Peterborough Event</t>
  </si>
  <si>
    <t>Donations</t>
  </si>
  <si>
    <t>Alumni</t>
  </si>
  <si>
    <t>Faculty Fest</t>
  </si>
  <si>
    <t>Sponsorship (Goal: 1500)</t>
  </si>
  <si>
    <t>Merchandise</t>
  </si>
  <si>
    <t>Spirit Wear</t>
  </si>
  <si>
    <t>MSU Referendum Funding</t>
  </si>
  <si>
    <t>$0.99/student</t>
  </si>
  <si>
    <t xml:space="preserve">Min: </t>
  </si>
  <si>
    <t>Max:</t>
  </si>
  <si>
    <t>Total Current Earnings</t>
  </si>
  <si>
    <t>Total Earnings + Carryover</t>
  </si>
  <si>
    <t xml:space="preserve">Expenses </t>
  </si>
  <si>
    <t>Santa Clause Parades</t>
  </si>
  <si>
    <t>Smithville/Flamborough</t>
  </si>
  <si>
    <t xml:space="preserve">St. Patrick's Day Parades </t>
  </si>
  <si>
    <t>Bus + Hotel</t>
  </si>
  <si>
    <t>Niagara Grape and Wine</t>
  </si>
  <si>
    <t>Collaboration</t>
  </si>
  <si>
    <t>Peterborough</t>
  </si>
  <si>
    <t>Space Rentals</t>
  </si>
  <si>
    <t>United Church</t>
  </si>
  <si>
    <t>Promotions</t>
  </si>
  <si>
    <t xml:space="preserve">Posters </t>
  </si>
  <si>
    <t>Stickers/Buttons</t>
  </si>
  <si>
    <t>Clubsfest</t>
  </si>
  <si>
    <t>Facebook Ads</t>
  </si>
  <si>
    <t>Giveaways</t>
  </si>
  <si>
    <t>Website</t>
  </si>
  <si>
    <t>Equipment Transport</t>
  </si>
  <si>
    <t>Email Domain</t>
  </si>
  <si>
    <t>Sponsorship</t>
  </si>
  <si>
    <t>Poster Commision</t>
  </si>
  <si>
    <t>Banner Logos</t>
  </si>
  <si>
    <t>Fundraising Expenses</t>
  </si>
  <si>
    <t>Coffee House</t>
  </si>
  <si>
    <t>Equipment</t>
  </si>
  <si>
    <t>Lyres</t>
  </si>
  <si>
    <t>Folios</t>
  </si>
  <si>
    <t>Baritone Sax Harness</t>
  </si>
  <si>
    <t>Drum Stands</t>
  </si>
  <si>
    <t>Mallets/Drum Sticks</t>
  </si>
  <si>
    <t>Drum Heads</t>
  </si>
  <si>
    <t xml:space="preserve">Drum Tape </t>
  </si>
  <si>
    <t xml:space="preserve">Instrument Purchases </t>
  </si>
  <si>
    <t>Baritone Saxophone</t>
  </si>
  <si>
    <t>2 Mellophones + 4 Baritone Horns</t>
  </si>
  <si>
    <t>Tax Orders</t>
  </si>
  <si>
    <t>Tech Equipment</t>
  </si>
  <si>
    <t>Instrument Rentals</t>
  </si>
  <si>
    <t>Reeds, Mouthpieces, etc</t>
  </si>
  <si>
    <t>Dinkles</t>
  </si>
  <si>
    <t>Colourguard Poles</t>
  </si>
  <si>
    <t>Colourguard Flags</t>
  </si>
  <si>
    <t>Uniforms</t>
  </si>
  <si>
    <t>$185.9/person</t>
  </si>
  <si>
    <t>Banner Pole</t>
  </si>
  <si>
    <t>Printer Cord</t>
  </si>
  <si>
    <t>Printer/Paper</t>
  </si>
  <si>
    <t>Water Filter</t>
  </si>
  <si>
    <t>Water Cooler</t>
  </si>
  <si>
    <t>Garmet Bags</t>
  </si>
  <si>
    <t>Paper Cutter</t>
  </si>
  <si>
    <t>Music</t>
  </si>
  <si>
    <t>Scores</t>
  </si>
  <si>
    <t>Arrangements</t>
  </si>
  <si>
    <t>$75/each</t>
  </si>
  <si>
    <t xml:space="preserve">Mailing </t>
  </si>
  <si>
    <t>Envelopes</t>
  </si>
  <si>
    <t xml:space="preserve">Stamps </t>
  </si>
  <si>
    <t>Shipping</t>
  </si>
  <si>
    <t>Express Mailing</t>
  </si>
  <si>
    <t>Cheques</t>
  </si>
  <si>
    <t>Maintenance</t>
  </si>
  <si>
    <t xml:space="preserve">Cleaning Supplies </t>
  </si>
  <si>
    <t>Education Course</t>
  </si>
  <si>
    <t>Push Pins/Tape</t>
  </si>
  <si>
    <t>Instrument Repairs</t>
  </si>
  <si>
    <t>Printing Total this year</t>
  </si>
  <si>
    <t>113.86 total</t>
  </si>
  <si>
    <t>Instructors (Fall Term)</t>
  </si>
  <si>
    <t>Woodwinds Instructor</t>
  </si>
  <si>
    <t>Brass Instructor</t>
  </si>
  <si>
    <t>Drumline Instructor</t>
  </si>
  <si>
    <t>As of Sept 24</t>
  </si>
  <si>
    <t>Colourguard Instructor</t>
  </si>
  <si>
    <t>Beginning of Year Clinicians</t>
  </si>
  <si>
    <t>$100/rhrsl</t>
  </si>
  <si>
    <t>Instructors (Winter Term)</t>
  </si>
  <si>
    <t>Clinicians</t>
  </si>
  <si>
    <t>Meeting Expenses</t>
  </si>
  <si>
    <t>Socials</t>
  </si>
  <si>
    <t>Tea Hut</t>
  </si>
  <si>
    <t>IT Social</t>
  </si>
  <si>
    <t>Winter Social</t>
  </si>
  <si>
    <t>Drumline Social</t>
  </si>
  <si>
    <t>Brass Social</t>
  </si>
  <si>
    <t>Woodwind Social</t>
  </si>
  <si>
    <t>End of Year Social</t>
  </si>
  <si>
    <t>Total Expected Expenses</t>
  </si>
  <si>
    <t>Safety Buffer</t>
  </si>
  <si>
    <t>Expected Total Surplus/Deficit</t>
  </si>
  <si>
    <t>Expected Available Surplus/Deficit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</si>
</sst>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0.0"/>
      <color rgb="FF000000"/>
      <name val="Arial"/>
    </font>
    <font>
      <b/>
      <sz val="11.0"/>
      <name val="Calibri"/>
    </font>
    <font>
      <b/>
      <sz val="11.0"/>
      <color rgb="FF000000"/>
      <name val="Calibri"/>
    </font>
    <font/>
    <font>
      <sz val="11.0"/>
      <name val="Calibri"/>
    </font>
    <font>
      <sz val="11.0"/>
      <color rgb="FF000000"/>
      <name val="Calibri"/>
    </font>
    <font>
      <color rgb="FF000000"/>
      <name val="Roboto"/>
    </font>
    <font>
      <b/>
      <u/>
      <sz val="11.0"/>
      <color rgb="FF000000"/>
      <name val="Calibri"/>
    </font>
    <font>
      <b/>
    </font>
  </fonts>
  <fills count="8">
    <fill>
      <patternFill patternType="none"/>
    </fill>
    <fill>
      <patternFill patternType="lightGray"/>
    </fill>
    <fill>
      <patternFill patternType="solid">
        <fgColor rgb="FFFF0066"/>
        <bgColor rgb="FFFF0066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</fills>
  <borders count="45">
    <border/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  <bottom style="dotted">
        <color rgb="FF000000"/>
      </bottom>
    </border>
    <border>
      <bottom style="dotted">
        <color rgb="FF000000"/>
      </bottom>
    </border>
    <border>
      <right style="thin">
        <color rgb="FF000000"/>
      </right>
      <top style="dotted">
        <color rgb="FF000000"/>
      </top>
    </border>
    <border>
      <top style="dotted">
        <color rgb="FF000000"/>
      </top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right/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top style="dotted">
        <color rgb="FF000000"/>
      </top>
    </border>
    <border>
      <left style="thin">
        <color rgb="FF000000"/>
      </left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left style="thin">
        <color rgb="FF000000"/>
      </left>
      <right style="thin">
        <color rgb="FF000000"/>
      </right>
      <bottom style="dotted">
        <color rgb="FF000000"/>
      </bottom>
    </border>
    <border>
      <left/>
      <right style="thin">
        <color rgb="FF000000"/>
      </right>
      <top style="thick">
        <color rgb="FF000000"/>
      </top>
    </border>
    <border>
      <right/>
      <top style="thick">
        <color rgb="FF000000"/>
      </top>
    </border>
    <border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bottom style="thick">
        <color rgb="FF000000"/>
      </bottom>
    </border>
    <border>
      <right/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bottom"/>
    </xf>
    <xf borderId="2" fillId="3" fontId="2" numFmtId="0" xfId="0" applyAlignment="1" applyBorder="1" applyFill="1" applyFont="1">
      <alignment readingOrder="0" vertical="bottom"/>
    </xf>
    <xf borderId="3" fillId="0" fontId="3" numFmtId="0" xfId="0" applyBorder="1" applyFont="1"/>
    <xf borderId="0" fillId="0" fontId="4" numFmtId="0" xfId="0" applyAlignment="1" applyFont="1">
      <alignment vertical="bottom"/>
    </xf>
    <xf borderId="4" fillId="0" fontId="3" numFmtId="0" xfId="0" applyBorder="1" applyFont="1"/>
    <xf borderId="5" fillId="3" fontId="2" numFmtId="0" xfId="0" applyAlignment="1" applyBorder="1" applyFont="1">
      <alignment readingOrder="0" vertical="bottom"/>
    </xf>
    <xf borderId="6" fillId="2" fontId="3" numFmtId="0" xfId="0" applyAlignment="1" applyBorder="1" applyFont="1">
      <alignment readingOrder="0"/>
    </xf>
    <xf borderId="7" fillId="0" fontId="4" numFmtId="0" xfId="0" applyAlignment="1" applyBorder="1" applyFont="1">
      <alignment vertical="bottom"/>
    </xf>
    <xf borderId="6" fillId="2" fontId="4" numFmtId="0" xfId="0" applyAlignment="1" applyBorder="1" applyFont="1">
      <alignment readingOrder="0" vertical="bottom"/>
    </xf>
    <xf borderId="6" fillId="4" fontId="2" numFmtId="0" xfId="0" applyAlignment="1" applyBorder="1" applyFill="1" applyFont="1">
      <alignment vertical="bottom"/>
    </xf>
    <xf borderId="8" fillId="0" fontId="3" numFmtId="0" xfId="0" applyAlignment="1" applyBorder="1" applyFont="1">
      <alignment readingOrder="0"/>
    </xf>
    <xf borderId="9" fillId="4" fontId="4" numFmtId="0" xfId="0" applyAlignment="1" applyBorder="1" applyFont="1">
      <alignment vertical="bottom"/>
    </xf>
    <xf borderId="10" fillId="4" fontId="4" numFmtId="0" xfId="0" applyAlignment="1" applyBorder="1" applyFont="1">
      <alignment vertical="bottom"/>
    </xf>
    <xf borderId="8" fillId="0" fontId="3" numFmtId="164" xfId="0" applyAlignment="1" applyBorder="1" applyFont="1" applyNumberFormat="1">
      <alignment readingOrder="0"/>
    </xf>
    <xf borderId="11" fillId="4" fontId="4" numFmtId="164" xfId="0" applyAlignment="1" applyBorder="1" applyFont="1" applyNumberFormat="1">
      <alignment readingOrder="0" vertical="bottom"/>
    </xf>
    <xf borderId="8" fillId="0" fontId="4" numFmtId="0" xfId="0" applyAlignment="1" applyBorder="1" applyFont="1">
      <alignment horizontal="right" readingOrder="0" vertical="bottom"/>
    </xf>
    <xf borderId="12" fillId="5" fontId="2" numFmtId="0" xfId="0" applyAlignment="1" applyBorder="1" applyFill="1" applyFont="1">
      <alignment vertical="bottom"/>
    </xf>
    <xf borderId="13" fillId="5" fontId="2" numFmtId="0" xfId="0" applyAlignment="1" applyBorder="1" applyFont="1">
      <alignment readingOrder="0" vertical="bottom"/>
    </xf>
    <xf borderId="8" fillId="0" fontId="4" numFmtId="164" xfId="0" applyAlignment="1" applyBorder="1" applyFont="1" applyNumberFormat="1">
      <alignment horizontal="right" vertical="bottom"/>
    </xf>
    <xf borderId="11" fillId="5" fontId="1" numFmtId="0" xfId="0" applyAlignment="1" applyBorder="1" applyFont="1">
      <alignment readingOrder="0" vertical="bottom"/>
    </xf>
    <xf borderId="14" fillId="5" fontId="1" numFmtId="164" xfId="0" applyAlignment="1" applyBorder="1" applyFont="1" applyNumberFormat="1">
      <alignment vertical="bottom"/>
    </xf>
    <xf borderId="0" fillId="0" fontId="2" numFmtId="0" xfId="0" applyAlignment="1" applyFont="1">
      <alignment readingOrder="0" vertical="bottom"/>
    </xf>
    <xf borderId="8" fillId="0" fontId="4" numFmtId="164" xfId="0" applyAlignment="1" applyBorder="1" applyFont="1" applyNumberFormat="1">
      <alignment horizontal="right" readingOrder="0" vertical="bottom"/>
    </xf>
    <xf borderId="10" fillId="0" fontId="2" numFmtId="0" xfId="0" applyAlignment="1" applyBorder="1" applyFont="1">
      <alignment readingOrder="0" vertical="bottom"/>
    </xf>
    <xf borderId="0" fillId="0" fontId="4" numFmtId="0" xfId="0" applyAlignment="1" applyFont="1">
      <alignment readingOrder="0" vertical="bottom"/>
    </xf>
    <xf borderId="10" fillId="0" fontId="4" numFmtId="0" xfId="0" applyAlignment="1" applyBorder="1" applyFont="1">
      <alignment readingOrder="0" vertical="bottom"/>
    </xf>
    <xf borderId="15" fillId="0" fontId="3" numFmtId="0" xfId="0" applyAlignment="1" applyBorder="1" applyFont="1">
      <alignment readingOrder="0"/>
    </xf>
    <xf borderId="15" fillId="0" fontId="3" numFmtId="164" xfId="0" applyAlignment="1" applyBorder="1" applyFont="1" applyNumberFormat="1">
      <alignment readingOrder="0"/>
    </xf>
    <xf borderId="10" fillId="0" fontId="5" numFmtId="164" xfId="0" applyAlignment="1" applyBorder="1" applyFont="1" applyNumberFormat="1">
      <alignment horizontal="right" readingOrder="0" vertical="bottom"/>
    </xf>
    <xf borderId="15" fillId="0" fontId="4" numFmtId="0" xfId="0" applyAlignment="1" applyBorder="1" applyFont="1">
      <alignment horizontal="right" readingOrder="0" vertical="bottom"/>
    </xf>
    <xf borderId="10" fillId="0" fontId="4" numFmtId="164" xfId="0" applyAlignment="1" applyBorder="1" applyFont="1" applyNumberFormat="1">
      <alignment vertical="bottom"/>
    </xf>
    <xf borderId="15" fillId="0" fontId="4" numFmtId="164" xfId="0" applyAlignment="1" applyBorder="1" applyFont="1" applyNumberFormat="1">
      <alignment horizontal="right" vertical="bottom"/>
    </xf>
    <xf borderId="16" fillId="0" fontId="2" numFmtId="0" xfId="0" applyAlignment="1" applyBorder="1" applyFont="1">
      <alignment readingOrder="0" vertical="bottom"/>
    </xf>
    <xf borderId="17" fillId="0" fontId="4" numFmtId="0" xfId="0" applyAlignment="1" applyBorder="1" applyFont="1">
      <alignment readingOrder="0" vertical="bottom"/>
    </xf>
    <xf borderId="15" fillId="0" fontId="4" numFmtId="164" xfId="0" applyAlignment="1" applyBorder="1" applyFont="1" applyNumberFormat="1">
      <alignment horizontal="right" readingOrder="0" vertical="bottom"/>
    </xf>
    <xf borderId="16" fillId="0" fontId="4" numFmtId="0" xfId="0" applyAlignment="1" applyBorder="1" applyFont="1">
      <alignment readingOrder="0" vertical="bottom"/>
    </xf>
    <xf borderId="16" fillId="0" fontId="5" numFmtId="164" xfId="0" applyAlignment="1" applyBorder="1" applyFont="1" applyNumberFormat="1">
      <alignment horizontal="right" readingOrder="0" vertical="bottom"/>
    </xf>
    <xf borderId="18" fillId="0" fontId="4" numFmtId="164" xfId="0" applyAlignment="1" applyBorder="1" applyFont="1" applyNumberFormat="1">
      <alignment vertical="bottom"/>
    </xf>
    <xf borderId="10" fillId="0" fontId="2" numFmtId="0" xfId="0" applyAlignment="1" applyBorder="1" applyFont="1">
      <alignment vertical="bottom"/>
    </xf>
    <xf borderId="0" fillId="0" fontId="5" numFmtId="0" xfId="0" applyAlignment="1" applyFont="1">
      <alignment readingOrder="0" vertical="bottom"/>
    </xf>
    <xf borderId="10" fillId="0" fontId="4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19" fillId="0" fontId="5" numFmtId="0" xfId="0" applyAlignment="1" applyBorder="1" applyFont="1">
      <alignment readingOrder="0" vertical="bottom"/>
    </xf>
    <xf borderId="18" fillId="0" fontId="5" numFmtId="164" xfId="0" applyAlignment="1" applyBorder="1" applyFont="1" applyNumberFormat="1">
      <alignment horizontal="right" readingOrder="0" vertical="bottom"/>
    </xf>
    <xf borderId="20" fillId="0" fontId="2" numFmtId="0" xfId="0" applyAlignment="1" applyBorder="1" applyFont="1">
      <alignment vertical="bottom"/>
    </xf>
    <xf borderId="21" fillId="0" fontId="4" numFmtId="0" xfId="0" applyAlignment="1" applyBorder="1" applyFont="1">
      <alignment readingOrder="0" vertical="bottom"/>
    </xf>
    <xf borderId="20" fillId="0" fontId="4" numFmtId="0" xfId="0" applyAlignment="1" applyBorder="1" applyFont="1">
      <alignment vertical="bottom"/>
    </xf>
    <xf borderId="20" fillId="0" fontId="5" numFmtId="164" xfId="0" applyAlignment="1" applyBorder="1" applyFont="1" applyNumberFormat="1">
      <alignment horizontal="right" readingOrder="0" vertical="bottom"/>
    </xf>
    <xf borderId="22" fillId="0" fontId="2" numFmtId="0" xfId="0" applyAlignment="1" applyBorder="1" applyFont="1">
      <alignment vertical="bottom"/>
    </xf>
    <xf borderId="23" fillId="0" fontId="4" numFmtId="0" xfId="0" applyAlignment="1" applyBorder="1" applyFont="1">
      <alignment vertical="bottom"/>
    </xf>
    <xf borderId="22" fillId="0" fontId="4" numFmtId="0" xfId="0" applyAlignment="1" applyBorder="1" applyFont="1">
      <alignment vertical="bottom"/>
    </xf>
    <xf borderId="22" fillId="0" fontId="5" numFmtId="164" xfId="0" applyAlignment="1" applyBorder="1" applyFont="1" applyNumberFormat="1">
      <alignment horizontal="right" vertical="bottom"/>
    </xf>
    <xf borderId="21" fillId="0" fontId="4" numFmtId="0" xfId="0" applyAlignment="1" applyBorder="1" applyFont="1">
      <alignment vertical="bottom"/>
    </xf>
    <xf borderId="20" fillId="0" fontId="5" numFmtId="164" xfId="0" applyAlignment="1" applyBorder="1" applyFont="1" applyNumberFormat="1">
      <alignment horizontal="right" vertical="bottom"/>
    </xf>
    <xf borderId="23" fillId="0" fontId="4" numFmtId="0" xfId="0" applyAlignment="1" applyBorder="1" applyFont="1">
      <alignment readingOrder="0" vertical="bottom"/>
    </xf>
    <xf borderId="22" fillId="0" fontId="4" numFmtId="0" xfId="0" applyAlignment="1" applyBorder="1" applyFont="1">
      <alignment readingOrder="0" vertical="bottom"/>
    </xf>
    <xf borderId="22" fillId="0" fontId="5" numFmtId="164" xfId="0" applyAlignment="1" applyBorder="1" applyFont="1" applyNumberFormat="1">
      <alignment horizontal="right" readingOrder="0" vertical="bottom"/>
    </xf>
    <xf borderId="18" fillId="0" fontId="4" numFmtId="164" xfId="0" applyAlignment="1" applyBorder="1" applyFont="1" applyNumberFormat="1">
      <alignment readingOrder="0" vertical="bottom"/>
    </xf>
    <xf borderId="21" fillId="0" fontId="5" numFmtId="0" xfId="0" applyAlignment="1" applyBorder="1" applyFont="1">
      <alignment readingOrder="0" vertical="bottom"/>
    </xf>
    <xf borderId="23" fillId="0" fontId="5" numFmtId="0" xfId="0" applyAlignment="1" applyBorder="1" applyFont="1">
      <alignment readingOrder="0" vertical="bottom"/>
    </xf>
    <xf borderId="20" fillId="0" fontId="4" numFmtId="164" xfId="0" applyAlignment="1" applyBorder="1" applyFont="1" applyNumberFormat="1">
      <alignment readingOrder="0" vertical="bottom"/>
    </xf>
    <xf borderId="24" fillId="0" fontId="2" numFmtId="0" xfId="0" applyAlignment="1" applyBorder="1" applyFont="1">
      <alignment readingOrder="0" vertical="bottom"/>
    </xf>
    <xf borderId="17" fillId="6" fontId="5" numFmtId="0" xfId="0" applyAlignment="1" applyBorder="1" applyFill="1" applyFont="1">
      <alignment readingOrder="0" vertical="bottom"/>
    </xf>
    <xf borderId="24" fillId="0" fontId="1" numFmtId="0" xfId="0" applyAlignment="1" applyBorder="1" applyFont="1">
      <alignment readingOrder="0" vertical="bottom"/>
    </xf>
    <xf borderId="17" fillId="0" fontId="4" numFmtId="0" xfId="0" applyAlignment="1" applyBorder="1" applyFont="1">
      <alignment vertical="bottom"/>
    </xf>
    <xf borderId="16" fillId="0" fontId="4" numFmtId="0" xfId="0" applyAlignment="1" applyBorder="1" applyFont="1">
      <alignment vertical="bottom"/>
    </xf>
    <xf borderId="16" fillId="0" fontId="4" numFmtId="164" xfId="0" applyAlignment="1" applyBorder="1" applyFont="1" applyNumberFormat="1">
      <alignment horizontal="right" readingOrder="0" vertical="bottom"/>
    </xf>
    <xf borderId="10" fillId="0" fontId="1" numFmtId="0" xfId="0" applyAlignment="1" applyBorder="1" applyFont="1">
      <alignment vertical="bottom"/>
    </xf>
    <xf borderId="0" fillId="6" fontId="6" numFmtId="0" xfId="0" applyAlignment="1" applyFont="1">
      <alignment readingOrder="0"/>
    </xf>
    <xf borderId="10" fillId="0" fontId="5" numFmtId="164" xfId="0" applyAlignment="1" applyBorder="1" applyFont="1" applyNumberFormat="1">
      <alignment readingOrder="0" vertical="bottom"/>
    </xf>
    <xf borderId="0" fillId="0" fontId="4" numFmtId="0" xfId="0" applyAlignment="1" applyFont="1">
      <alignment horizontal="right" vertical="bottom"/>
    </xf>
    <xf borderId="19" fillId="0" fontId="4" numFmtId="0" xfId="0" applyAlignment="1" applyBorder="1" applyFont="1">
      <alignment readingOrder="0" vertical="bottom"/>
    </xf>
    <xf borderId="0" fillId="0" fontId="4" numFmtId="164" xfId="0" applyAlignment="1" applyFont="1" applyNumberFormat="1">
      <alignment readingOrder="0" vertical="bottom"/>
    </xf>
    <xf borderId="25" fillId="5" fontId="2" numFmtId="0" xfId="0" applyAlignment="1" applyBorder="1" applyFont="1">
      <alignment vertical="bottom"/>
    </xf>
    <xf borderId="26" fillId="5" fontId="4" numFmtId="0" xfId="0" applyAlignment="1" applyBorder="1" applyFont="1">
      <alignment vertical="bottom"/>
    </xf>
    <xf borderId="27" fillId="5" fontId="4" numFmtId="0" xfId="0" applyAlignment="1" applyBorder="1" applyFont="1">
      <alignment vertical="bottom"/>
    </xf>
    <xf borderId="27" fillId="6" fontId="4" numFmtId="164" xfId="0" applyAlignment="1" applyBorder="1" applyFont="1" applyNumberFormat="1">
      <alignment vertical="bottom"/>
    </xf>
    <xf borderId="14" fillId="0" fontId="4" numFmtId="0" xfId="0" applyAlignment="1" applyBorder="1" applyFont="1">
      <alignment vertical="bottom"/>
    </xf>
    <xf borderId="14" fillId="0" fontId="4" numFmtId="164" xfId="0" applyAlignment="1" applyBorder="1" applyFont="1" applyNumberFormat="1">
      <alignment vertical="bottom"/>
    </xf>
    <xf borderId="28" fillId="2" fontId="2" numFmtId="0" xfId="0" applyAlignment="1" applyBorder="1" applyFont="1">
      <alignment vertical="bottom"/>
    </xf>
    <xf borderId="29" fillId="2" fontId="1" numFmtId="0" xfId="0" applyAlignment="1" applyBorder="1" applyFont="1">
      <alignment readingOrder="0" vertical="bottom"/>
    </xf>
    <xf borderId="14" fillId="2" fontId="1" numFmtId="0" xfId="0" applyAlignment="1" applyBorder="1" applyFont="1">
      <alignment readingOrder="0" vertical="bottom"/>
    </xf>
    <xf borderId="14" fillId="2" fontId="1" numFmtId="164" xfId="0" applyAlignment="1" applyBorder="1" applyFont="1" applyNumberFormat="1">
      <alignment vertical="bottom"/>
    </xf>
    <xf borderId="10" fillId="0" fontId="1" numFmtId="0" xfId="0" applyAlignment="1" applyBorder="1" applyFont="1">
      <alignment readingOrder="0" vertical="bottom"/>
    </xf>
    <xf borderId="10" fillId="0" fontId="5" numFmtId="0" xfId="0" applyAlignment="1" applyBorder="1" applyFont="1">
      <alignment vertical="bottom"/>
    </xf>
    <xf borderId="22" fillId="0" fontId="1" numFmtId="0" xfId="0" applyAlignment="1" applyBorder="1" applyFont="1">
      <alignment readingOrder="0" vertical="bottom"/>
    </xf>
    <xf borderId="23" fillId="0" fontId="3" numFmtId="0" xfId="0" applyBorder="1" applyFont="1"/>
    <xf borderId="22" fillId="0" fontId="5" numFmtId="0" xfId="0" applyAlignment="1" applyBorder="1" applyFont="1">
      <alignment vertical="bottom"/>
    </xf>
    <xf borderId="10" fillId="0" fontId="4" numFmtId="164" xfId="0" applyAlignment="1" applyBorder="1" applyFont="1" applyNumberFormat="1">
      <alignment readingOrder="0" vertical="bottom"/>
    </xf>
    <xf borderId="22" fillId="0" fontId="1" numFmtId="0" xfId="0" applyAlignment="1" applyBorder="1" applyFont="1">
      <alignment vertical="bottom"/>
    </xf>
    <xf borderId="18" fillId="0" fontId="5" numFmtId="164" xfId="0" applyAlignment="1" applyBorder="1" applyFont="1" applyNumberFormat="1">
      <alignment vertical="bottom"/>
    </xf>
    <xf borderId="0" fillId="0" fontId="5" numFmtId="0" xfId="0" applyAlignment="1" applyFont="1">
      <alignment vertical="bottom"/>
    </xf>
    <xf borderId="10" fillId="0" fontId="5" numFmtId="0" xfId="0" applyAlignment="1" applyBorder="1" applyFont="1">
      <alignment readingOrder="0" vertical="bottom"/>
    </xf>
    <xf borderId="23" fillId="0" fontId="5" numFmtId="0" xfId="0" applyAlignment="1" applyBorder="1" applyFont="1">
      <alignment vertical="bottom"/>
    </xf>
    <xf borderId="10" fillId="0" fontId="5" numFmtId="164" xfId="0" applyAlignment="1" applyBorder="1" applyFont="1" applyNumberFormat="1">
      <alignment horizontal="right" vertical="bottom"/>
    </xf>
    <xf borderId="22" fillId="0" fontId="4" numFmtId="164" xfId="0" applyAlignment="1" applyBorder="1" applyFont="1" applyNumberFormat="1">
      <alignment horizontal="right" readingOrder="0" vertical="bottom"/>
    </xf>
    <xf borderId="10" fillId="0" fontId="4" numFmtId="164" xfId="0" applyAlignment="1" applyBorder="1" applyFont="1" applyNumberFormat="1">
      <alignment horizontal="right" readingOrder="0" vertical="bottom"/>
    </xf>
    <xf borderId="20" fillId="0" fontId="4" numFmtId="164" xfId="0" applyAlignment="1" applyBorder="1" applyFont="1" applyNumberFormat="1">
      <alignment horizontal="right" readingOrder="0" vertical="bottom"/>
    </xf>
    <xf borderId="16" fillId="0" fontId="1" numFmtId="0" xfId="0" applyAlignment="1" applyBorder="1" applyFont="1">
      <alignment readingOrder="0"/>
    </xf>
    <xf borderId="17" fillId="0" fontId="4" numFmtId="0" xfId="0" applyAlignment="1" applyBorder="1" applyFont="1">
      <alignment readingOrder="0" vertical="bottom"/>
    </xf>
    <xf borderId="16" fillId="0" fontId="4" numFmtId="164" xfId="0" applyAlignment="1" applyBorder="1" applyFont="1" applyNumberFormat="1">
      <alignment readingOrder="0" vertical="bottom"/>
    </xf>
    <xf borderId="10" fillId="0" fontId="4" numFmtId="164" xfId="0" applyAlignment="1" applyBorder="1" applyFont="1" applyNumberFormat="1">
      <alignment horizontal="right" vertical="bottom"/>
    </xf>
    <xf borderId="30" fillId="0" fontId="4" numFmtId="0" xfId="0" applyAlignment="1" applyBorder="1" applyFont="1">
      <alignment vertical="bottom"/>
    </xf>
    <xf borderId="31" fillId="0" fontId="4" numFmtId="0" xfId="0" applyAlignment="1" applyBorder="1" applyFont="1">
      <alignment vertical="bottom"/>
    </xf>
    <xf borderId="20" fillId="0" fontId="4" numFmtId="164" xfId="0" applyAlignment="1" applyBorder="1" applyFont="1" applyNumberFormat="1">
      <alignment horizontal="right" vertical="bottom"/>
    </xf>
    <xf borderId="18" fillId="0" fontId="4" numFmtId="164" xfId="0" applyAlignment="1" applyBorder="1" applyFont="1" applyNumberFormat="1">
      <alignment horizontal="right" vertical="bottom"/>
    </xf>
    <xf borderId="18" fillId="0" fontId="5" numFmtId="164" xfId="0" applyAlignment="1" applyBorder="1" applyFont="1" applyNumberFormat="1">
      <alignment horizontal="right" vertical="bottom"/>
    </xf>
    <xf borderId="0" fillId="0" fontId="5" numFmtId="0" xfId="0" applyAlignment="1" applyFont="1">
      <alignment horizontal="right" vertical="bottom"/>
    </xf>
    <xf borderId="10" fillId="0" fontId="4" numFmtId="0" xfId="0" applyAlignment="1" applyBorder="1" applyFont="1">
      <alignment readingOrder="0" shrinkToFit="0" vertical="bottom" wrapText="0"/>
    </xf>
    <xf borderId="0" fillId="0" fontId="5" numFmtId="164" xfId="0" applyAlignment="1" applyFont="1" applyNumberFormat="1">
      <alignment horizontal="right" readingOrder="0" vertical="bottom"/>
    </xf>
    <xf borderId="0" fillId="0" fontId="5" numFmtId="0" xfId="0" applyAlignment="1" applyFont="1">
      <alignment horizontal="right" readingOrder="0" vertical="bottom"/>
    </xf>
    <xf borderId="18" fillId="0" fontId="4" numFmtId="164" xfId="0" applyAlignment="1" applyBorder="1" applyFont="1" applyNumberFormat="1">
      <alignment horizontal="right" readingOrder="0" vertical="bottom"/>
    </xf>
    <xf borderId="0" fillId="0" fontId="4" numFmtId="0" xfId="0" applyAlignment="1" applyFont="1">
      <alignment horizontal="right" readingOrder="0" vertical="bottom"/>
    </xf>
    <xf borderId="0" fillId="0" fontId="3" numFmtId="0" xfId="0" applyAlignment="1" applyFont="1">
      <alignment readingOrder="0"/>
    </xf>
    <xf borderId="22" fillId="0" fontId="7" numFmtId="0" xfId="0" applyAlignment="1" applyBorder="1" applyFont="1">
      <alignment vertical="bottom"/>
    </xf>
    <xf borderId="32" fillId="0" fontId="5" numFmtId="164" xfId="0" applyAlignment="1" applyBorder="1" applyFont="1" applyNumberFormat="1">
      <alignment horizontal="right" vertical="bottom"/>
    </xf>
    <xf borderId="31" fillId="0" fontId="4" numFmtId="0" xfId="0" applyAlignment="1" applyBorder="1" applyFont="1">
      <alignment readingOrder="0" vertical="bottom"/>
    </xf>
    <xf borderId="33" fillId="0" fontId="5" numFmtId="164" xfId="0" applyAlignment="1" applyBorder="1" applyFont="1" applyNumberFormat="1">
      <alignment horizontal="right" readingOrder="0" vertical="bottom"/>
    </xf>
    <xf borderId="32" fillId="0" fontId="5" numFmtId="164" xfId="0" applyAlignment="1" applyBorder="1" applyFont="1" applyNumberFormat="1">
      <alignment horizontal="right" readingOrder="0" vertical="bottom"/>
    </xf>
    <xf borderId="19" fillId="0" fontId="3" numFmtId="164" xfId="0" applyAlignment="1" applyBorder="1" applyFont="1" applyNumberFormat="1">
      <alignment readingOrder="0"/>
    </xf>
    <xf borderId="18" fillId="6" fontId="4" numFmtId="164" xfId="0" applyAlignment="1" applyBorder="1" applyFont="1" applyNumberFormat="1">
      <alignment vertical="bottom"/>
    </xf>
    <xf borderId="0" fillId="6" fontId="4" numFmtId="0" xfId="0" applyAlignment="1" applyFont="1">
      <alignment vertical="bottom"/>
    </xf>
    <xf borderId="34" fillId="2" fontId="2" numFmtId="0" xfId="0" applyAlignment="1" applyBorder="1" applyFont="1">
      <alignment vertical="bottom"/>
    </xf>
    <xf borderId="35" fillId="2" fontId="4" numFmtId="0" xfId="0" applyAlignment="1" applyBorder="1" applyFont="1">
      <alignment vertical="bottom"/>
    </xf>
    <xf borderId="36" fillId="2" fontId="4" numFmtId="0" xfId="0" applyAlignment="1" applyBorder="1" applyFont="1">
      <alignment vertical="bottom"/>
    </xf>
    <xf borderId="36" fillId="0" fontId="5" numFmtId="164" xfId="0" applyAlignment="1" applyBorder="1" applyFont="1" applyNumberFormat="1">
      <alignment horizontal="right" vertical="bottom"/>
    </xf>
    <xf borderId="37" fillId="0" fontId="4" numFmtId="164" xfId="0" applyAlignment="1" applyBorder="1" applyFont="1" applyNumberFormat="1">
      <alignment vertical="bottom"/>
    </xf>
    <xf borderId="27" fillId="0" fontId="1" numFmtId="0" xfId="0" applyAlignment="1" applyBorder="1" applyFont="1">
      <alignment readingOrder="0" vertical="bottom"/>
    </xf>
    <xf borderId="38" fillId="0" fontId="4" numFmtId="0" xfId="0" applyAlignment="1" applyBorder="1" applyFont="1">
      <alignment vertical="bottom"/>
    </xf>
    <xf borderId="39" fillId="0" fontId="4" numFmtId="164" xfId="0" applyAlignment="1" applyBorder="1" applyFont="1" applyNumberFormat="1">
      <alignment readingOrder="0" vertical="bottom"/>
    </xf>
    <xf borderId="39" fillId="0" fontId="4" numFmtId="164" xfId="0" applyAlignment="1" applyBorder="1" applyFont="1" applyNumberFormat="1">
      <alignment vertical="bottom"/>
    </xf>
    <xf borderId="40" fillId="7" fontId="2" numFmtId="0" xfId="0" applyAlignment="1" applyBorder="1" applyFill="1" applyFont="1">
      <alignment readingOrder="0" vertical="bottom"/>
    </xf>
    <xf borderId="41" fillId="7" fontId="4" numFmtId="0" xfId="0" applyAlignment="1" applyBorder="1" applyFont="1">
      <alignment vertical="bottom"/>
    </xf>
    <xf borderId="42" fillId="7" fontId="4" numFmtId="0" xfId="0" applyAlignment="1" applyBorder="1" applyFont="1">
      <alignment vertical="bottom"/>
    </xf>
    <xf borderId="42" fillId="0" fontId="5" numFmtId="164" xfId="0" applyAlignment="1" applyBorder="1" applyFont="1" applyNumberFormat="1">
      <alignment horizontal="right" vertical="bottom"/>
    </xf>
    <xf borderId="43" fillId="0" fontId="4" numFmtId="164" xfId="0" applyAlignment="1" applyBorder="1" applyFont="1" applyNumberFormat="1">
      <alignment vertical="bottom"/>
    </xf>
    <xf borderId="42" fillId="0" fontId="8" numFmtId="0" xfId="0" applyAlignment="1" applyBorder="1" applyFont="1">
      <alignment readingOrder="0"/>
    </xf>
    <xf borderId="44" fillId="0" fontId="4" numFmtId="0" xfId="0" applyAlignment="1" applyBorder="1" applyFont="1">
      <alignment vertical="bottom"/>
    </xf>
    <xf borderId="42" fillId="0" fontId="4" numFmtId="164" xfId="0" applyAlignment="1" applyBorder="1" applyFont="1" applyNumberFormat="1">
      <alignment vertical="bottom"/>
    </xf>
    <xf borderId="0" fillId="0" fontId="1" numFmtId="0" xfId="0" applyAlignment="1" applyFont="1">
      <alignment readingOrder="0" vertical="bottom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 outlineLevelRow="2"/>
  <cols>
    <col customWidth="1" min="1" max="1" width="32.14"/>
    <col customWidth="1" min="2" max="2" width="26.43"/>
    <col customWidth="1" min="3" max="3" width="18.43"/>
    <col customWidth="1" min="4" max="4" width="12.0"/>
    <col customWidth="1" min="5" max="5" width="11.14"/>
    <col customWidth="1" min="6" max="6" width="25.86"/>
  </cols>
  <sheetData>
    <row r="1">
      <c r="A1" s="2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6" t="s">
        <v>2</v>
      </c>
      <c r="B2" s="8"/>
      <c r="C2" s="8"/>
      <c r="D2" s="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0" t="s">
        <v>6</v>
      </c>
      <c r="B3" s="12"/>
      <c r="C3" s="13"/>
      <c r="D3" s="15">
        <v>29336.0</v>
      </c>
      <c r="E3" s="15">
        <v>29336.0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collapsed="1">
      <c r="A4" s="17" t="s">
        <v>14</v>
      </c>
      <c r="B4" s="18" t="s">
        <v>15</v>
      </c>
      <c r="C4" s="20" t="s">
        <v>16</v>
      </c>
      <c r="D4" s="21" t="s">
        <v>17</v>
      </c>
      <c r="E4" s="21" t="s">
        <v>18</v>
      </c>
      <c r="F4" s="22" t="s">
        <v>19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idden="1" outlineLevel="1">
      <c r="A5" s="24" t="s">
        <v>20</v>
      </c>
      <c r="B5" s="25" t="s">
        <v>23</v>
      </c>
      <c r="C5" s="26" t="s">
        <v>24</v>
      </c>
      <c r="D5" s="29">
        <v>2120.0</v>
      </c>
      <c r="E5" s="31"/>
      <c r="F5" s="2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idden="1" outlineLevel="1">
      <c r="A6" s="33" t="s">
        <v>26</v>
      </c>
      <c r="B6" s="34" t="s">
        <v>27</v>
      </c>
      <c r="C6" s="36" t="s">
        <v>28</v>
      </c>
      <c r="D6" s="37">
        <v>300.0</v>
      </c>
      <c r="E6" s="38"/>
      <c r="F6" s="2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idden="1" outlineLevel="1" collapsed="1">
      <c r="A7" s="39" t="s">
        <v>30</v>
      </c>
      <c r="B7" s="40" t="s">
        <v>31</v>
      </c>
      <c r="C7" s="41"/>
      <c r="D7" s="29">
        <v>2000.0</v>
      </c>
      <c r="E7" s="38"/>
      <c r="F7" s="25"/>
      <c r="G7" s="2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idden="1" outlineLevel="2">
      <c r="A8" s="41"/>
      <c r="B8" s="25" t="s">
        <v>32</v>
      </c>
      <c r="C8" s="41"/>
      <c r="D8" s="29">
        <v>1500.0</v>
      </c>
      <c r="E8" s="3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idden="1" outlineLevel="2">
      <c r="A9" s="39"/>
      <c r="B9" s="25" t="s">
        <v>33</v>
      </c>
      <c r="C9" s="41"/>
      <c r="D9" s="29">
        <v>1500.0</v>
      </c>
      <c r="E9" s="3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idden="1" outlineLevel="2">
      <c r="A10" s="41"/>
      <c r="B10" s="40" t="s">
        <v>34</v>
      </c>
      <c r="C10" s="41"/>
      <c r="D10" s="29">
        <v>1200.0</v>
      </c>
      <c r="E10" s="3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idden="1" outlineLevel="2">
      <c r="A11" s="42"/>
      <c r="B11" s="43" t="s">
        <v>35</v>
      </c>
      <c r="C11" s="4"/>
      <c r="D11" s="44">
        <v>1900.0</v>
      </c>
      <c r="E11" s="3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idden="1" outlineLevel="2">
      <c r="A12" s="39"/>
      <c r="B12" s="25" t="s">
        <v>36</v>
      </c>
      <c r="C12" s="41"/>
      <c r="D12" s="29">
        <v>1750.0</v>
      </c>
      <c r="E12" s="3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idden="1" outlineLevel="2">
      <c r="A13" s="45"/>
      <c r="B13" s="46" t="s">
        <v>37</v>
      </c>
      <c r="C13" s="47"/>
      <c r="D13" s="48">
        <v>1200.0</v>
      </c>
      <c r="E13" s="38"/>
      <c r="G13" s="2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idden="1" outlineLevel="1" collapsed="1">
      <c r="A14" s="49" t="s">
        <v>38</v>
      </c>
      <c r="B14" s="50" t="s">
        <v>39</v>
      </c>
      <c r="C14" s="51"/>
      <c r="D14" s="52">
        <v>1500.0</v>
      </c>
      <c r="E14" s="38"/>
      <c r="G14" s="2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idden="1" outlineLevel="2">
      <c r="A15" s="47"/>
      <c r="B15" s="53" t="s">
        <v>40</v>
      </c>
      <c r="C15" s="47"/>
      <c r="D15" s="54">
        <v>967.0</v>
      </c>
      <c r="E15" s="38"/>
      <c r="G15" s="2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idden="1" outlineLevel="1" collapsed="1">
      <c r="A16" s="49" t="s">
        <v>41</v>
      </c>
      <c r="B16" s="55" t="s">
        <v>42</v>
      </c>
      <c r="C16" s="56"/>
      <c r="D16" s="57">
        <v>1985.0</v>
      </c>
      <c r="E16" s="58">
        <v>1985.0</v>
      </c>
      <c r="G16" s="2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idden="1" outlineLevel="2">
      <c r="A17" s="41"/>
      <c r="B17" s="40" t="s">
        <v>43</v>
      </c>
      <c r="C17" s="41"/>
      <c r="D17" s="29">
        <v>850.0</v>
      </c>
      <c r="E17" s="58"/>
      <c r="G17" s="2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idden="1" outlineLevel="2">
      <c r="A18" s="41"/>
      <c r="B18" s="40" t="s">
        <v>44</v>
      </c>
      <c r="C18" s="41"/>
      <c r="D18" s="29">
        <v>1700.0</v>
      </c>
      <c r="E18" s="58"/>
      <c r="G18" s="2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idden="1" outlineLevel="2">
      <c r="A19" s="47"/>
      <c r="B19" s="59" t="s">
        <v>45</v>
      </c>
      <c r="C19" s="47"/>
      <c r="D19" s="48">
        <v>3000.0</v>
      </c>
      <c r="E19" s="58"/>
      <c r="G19" s="2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idden="1" outlineLevel="1" collapsed="1">
      <c r="A20" s="49" t="s">
        <v>46</v>
      </c>
      <c r="B20" s="60" t="s">
        <v>47</v>
      </c>
      <c r="C20" s="56"/>
      <c r="D20" s="57">
        <v>0.0</v>
      </c>
      <c r="E20" s="38"/>
      <c r="F20" s="4"/>
      <c r="G20" s="2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idden="1" outlineLevel="2">
      <c r="A21" s="47"/>
      <c r="B21" s="25" t="s">
        <v>48</v>
      </c>
      <c r="C21" s="47"/>
      <c r="D21" s="61">
        <v>200.0</v>
      </c>
      <c r="E21" s="58"/>
      <c r="F21" s="4"/>
      <c r="G21" s="2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idden="1" outlineLevel="1">
      <c r="A22" s="62" t="s">
        <v>49</v>
      </c>
      <c r="B22" s="63"/>
      <c r="C22" s="36"/>
      <c r="D22" s="37">
        <v>1500.0</v>
      </c>
      <c r="E22" s="38"/>
      <c r="F22" s="4"/>
      <c r="G22" s="2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idden="1" outlineLevel="1">
      <c r="A23" s="64" t="s">
        <v>50</v>
      </c>
      <c r="B23" s="65" t="s">
        <v>51</v>
      </c>
      <c r="C23" s="66"/>
      <c r="D23" s="67">
        <v>500.0</v>
      </c>
      <c r="E23" s="38"/>
      <c r="F23" s="2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idden="1" outlineLevel="1" collapsed="1">
      <c r="A24" s="68" t="s">
        <v>52</v>
      </c>
      <c r="B24" s="25"/>
      <c r="C24" s="69" t="s">
        <v>53</v>
      </c>
      <c r="D24" s="70">
        <v>18500.0</v>
      </c>
      <c r="E24" s="58"/>
      <c r="F24" s="25"/>
      <c r="G24" s="7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idden="1" outlineLevel="2">
      <c r="A25" s="41"/>
      <c r="B25" s="25" t="s">
        <v>54</v>
      </c>
      <c r="C25" s="70">
        <v>0.95</v>
      </c>
      <c r="D25" s="31"/>
      <c r="E25" s="38"/>
      <c r="F25" s="2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idden="1" outlineLevel="2">
      <c r="A26" s="4"/>
      <c r="B26" s="72" t="s">
        <v>55</v>
      </c>
      <c r="C26" s="73">
        <v>30000.0</v>
      </c>
      <c r="D26" s="38"/>
      <c r="E26" s="31"/>
      <c r="F26" s="2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74" t="s">
        <v>56</v>
      </c>
      <c r="B27" s="75"/>
      <c r="C27" s="76"/>
      <c r="D27" s="77">
        <f t="shared" ref="D27:E27" si="1">sum(D6:D25)</f>
        <v>42052</v>
      </c>
      <c r="E27" s="77">
        <f t="shared" si="1"/>
        <v>1985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74" t="s">
        <v>57</v>
      </c>
      <c r="B28" s="75"/>
      <c r="C28" s="76"/>
      <c r="D28" s="77">
        <f>SUM(D3:D25)</f>
        <v>73508</v>
      </c>
      <c r="E28" s="77">
        <f>sum(E3:E25)</f>
        <v>31321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78"/>
      <c r="B29" s="8"/>
      <c r="C29" s="78"/>
      <c r="D29" s="79"/>
      <c r="E29" s="3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80" t="s">
        <v>58</v>
      </c>
      <c r="B30" s="81" t="s">
        <v>15</v>
      </c>
      <c r="C30" s="82" t="s">
        <v>16</v>
      </c>
      <c r="D30" s="83" t="s">
        <v>17</v>
      </c>
      <c r="E30" s="83" t="s">
        <v>18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outlineLevel="1">
      <c r="A31" s="84" t="s">
        <v>20</v>
      </c>
      <c r="B31" s="40"/>
      <c r="C31" s="85"/>
      <c r="D31" s="29">
        <v>2120.0</v>
      </c>
      <c r="E31" s="3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outlineLevel="1">
      <c r="A32" s="86" t="s">
        <v>26</v>
      </c>
      <c r="B32" s="87"/>
      <c r="C32" s="88"/>
      <c r="D32" s="37">
        <v>300.0</v>
      </c>
      <c r="E32" s="89">
        <v>300.0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outlineLevel="1" collapsed="1">
      <c r="A33" s="90" t="s">
        <v>59</v>
      </c>
      <c r="B33" s="60" t="s">
        <v>31</v>
      </c>
      <c r="C33" s="88"/>
      <c r="D33" s="57">
        <v>585.0</v>
      </c>
      <c r="E33" s="3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idden="1" outlineLevel="2">
      <c r="A34" s="41"/>
      <c r="B34" s="25" t="s">
        <v>32</v>
      </c>
      <c r="C34" s="85"/>
      <c r="D34" s="29">
        <v>415.0</v>
      </c>
      <c r="E34" s="91"/>
      <c r="F34" s="9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idden="1" outlineLevel="2">
      <c r="A35" s="41"/>
      <c r="B35" s="40" t="s">
        <v>33</v>
      </c>
      <c r="C35" s="93"/>
      <c r="D35" s="29">
        <v>750.0</v>
      </c>
      <c r="E35" s="3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idden="1" outlineLevel="2">
      <c r="A36" s="4"/>
      <c r="B36" s="43" t="s">
        <v>60</v>
      </c>
      <c r="C36" s="93"/>
      <c r="D36" s="29">
        <v>600.0</v>
      </c>
      <c r="E36" s="3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idden="1" outlineLevel="2">
      <c r="A37" s="68"/>
      <c r="B37" s="25" t="s">
        <v>36</v>
      </c>
      <c r="C37" s="85"/>
      <c r="D37" s="29">
        <v>550.0</v>
      </c>
      <c r="E37" s="91"/>
      <c r="F37" s="9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idden="1" outlineLevel="2">
      <c r="A38" s="68"/>
      <c r="B38" s="25" t="s">
        <v>35</v>
      </c>
      <c r="C38" s="85"/>
      <c r="D38" s="29">
        <v>300.0</v>
      </c>
      <c r="E38" s="91"/>
      <c r="F38" s="9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outlineLevel="1" collapsed="1">
      <c r="A39" s="90" t="s">
        <v>61</v>
      </c>
      <c r="B39" s="94" t="s">
        <v>39</v>
      </c>
      <c r="C39" s="88"/>
      <c r="D39" s="57">
        <v>585.0</v>
      </c>
      <c r="E39" s="91"/>
      <c r="F39" s="9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idden="1" outlineLevel="2">
      <c r="A40" s="39"/>
      <c r="B40" s="92" t="s">
        <v>40</v>
      </c>
      <c r="C40" s="93" t="s">
        <v>62</v>
      </c>
      <c r="D40" s="95">
        <f>1582+928.33</f>
        <v>2510.33</v>
      </c>
      <c r="E40" s="3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outlineLevel="1" collapsed="1">
      <c r="A41" s="49" t="s">
        <v>41</v>
      </c>
      <c r="B41" s="55" t="s">
        <v>42</v>
      </c>
      <c r="C41" s="56"/>
      <c r="D41" s="96">
        <v>0.0</v>
      </c>
      <c r="E41" s="3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idden="1" outlineLevel="2">
      <c r="A42" s="41"/>
      <c r="B42" s="40" t="s">
        <v>63</v>
      </c>
      <c r="C42" s="41"/>
      <c r="D42" s="97">
        <v>600.0</v>
      </c>
      <c r="E42" s="89">
        <v>575.0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idden="1" outlineLevel="2">
      <c r="A43" s="41"/>
      <c r="B43" s="40" t="s">
        <v>64</v>
      </c>
      <c r="C43" s="41"/>
      <c r="D43" s="97">
        <v>0.0</v>
      </c>
      <c r="E43" s="3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idden="1" outlineLevel="2">
      <c r="A44" s="47"/>
      <c r="B44" s="46" t="s">
        <v>65</v>
      </c>
      <c r="C44" s="47"/>
      <c r="D44" s="98">
        <v>800.0</v>
      </c>
      <c r="E44" s="3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outlineLevel="1">
      <c r="A45" s="99" t="s">
        <v>66</v>
      </c>
      <c r="B45" s="100" t="s">
        <v>67</v>
      </c>
      <c r="C45" s="66"/>
      <c r="D45" s="101">
        <v>900.0</v>
      </c>
      <c r="E45" s="3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outlineLevel="1" collapsed="1">
      <c r="A46" s="39" t="s">
        <v>68</v>
      </c>
      <c r="B46" s="40" t="s">
        <v>69</v>
      </c>
      <c r="C46" s="41"/>
      <c r="D46" s="29">
        <v>50.0</v>
      </c>
      <c r="E46" s="58">
        <v>25.76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idden="1" outlineLevel="2">
      <c r="A47" s="41"/>
      <c r="B47" s="25" t="s">
        <v>70</v>
      </c>
      <c r="C47" s="41"/>
      <c r="D47" s="97">
        <v>0.0</v>
      </c>
      <c r="E47" s="3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idden="1" outlineLevel="2">
      <c r="A48" s="41"/>
      <c r="B48" s="25" t="s">
        <v>71</v>
      </c>
      <c r="C48" s="41"/>
      <c r="D48" s="97">
        <v>20.0</v>
      </c>
      <c r="E48" s="58">
        <v>20.0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idden="1" outlineLevel="2">
      <c r="A49" s="41"/>
      <c r="B49" s="4" t="s">
        <v>72</v>
      </c>
      <c r="C49" s="41"/>
      <c r="D49" s="102">
        <v>50.0</v>
      </c>
      <c r="E49" s="3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idden="1" outlineLevel="2">
      <c r="A50" s="41"/>
      <c r="B50" s="25" t="s">
        <v>48</v>
      </c>
      <c r="C50" s="41"/>
      <c r="D50" s="89">
        <v>0.0</v>
      </c>
      <c r="E50" s="3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idden="1" outlineLevel="2">
      <c r="A51" s="41"/>
      <c r="B51" s="25" t="s">
        <v>73</v>
      </c>
      <c r="C51" s="41"/>
      <c r="D51" s="89">
        <v>350.0</v>
      </c>
      <c r="E51" s="58">
        <v>120.6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idden="1" outlineLevel="2">
      <c r="A52" s="41"/>
      <c r="B52" s="25" t="s">
        <v>74</v>
      </c>
      <c r="C52" s="4"/>
      <c r="D52" s="58">
        <v>172.29</v>
      </c>
      <c r="E52" s="3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idden="1" outlineLevel="2">
      <c r="A53" s="41"/>
      <c r="B53" s="25" t="s">
        <v>75</v>
      </c>
      <c r="C53" s="4"/>
      <c r="D53" s="89">
        <v>17.0</v>
      </c>
      <c r="E53" s="89">
        <v>16.5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idden="1" outlineLevel="2">
      <c r="A54" s="41"/>
      <c r="B54" s="25" t="s">
        <v>76</v>
      </c>
      <c r="C54" s="41"/>
      <c r="D54" s="89">
        <v>25.24</v>
      </c>
      <c r="E54" s="3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outlineLevel="1" collapsed="1">
      <c r="A55" s="90" t="s">
        <v>77</v>
      </c>
      <c r="B55" s="103" t="s">
        <v>78</v>
      </c>
      <c r="C55" s="51"/>
      <c r="D55" s="96">
        <v>0.0</v>
      </c>
      <c r="E55" s="3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idden="1" outlineLevel="2">
      <c r="A56" s="47"/>
      <c r="B56" s="104" t="s">
        <v>79</v>
      </c>
      <c r="C56" s="47"/>
      <c r="D56" s="105">
        <v>25.0</v>
      </c>
      <c r="E56" s="3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outlineLevel="1">
      <c r="A57" s="49" t="s">
        <v>80</v>
      </c>
      <c r="B57" s="94" t="s">
        <v>81</v>
      </c>
      <c r="C57" s="51"/>
      <c r="D57" s="52">
        <v>0.0</v>
      </c>
      <c r="E57" s="3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outlineLevel="1">
      <c r="A58" s="90" t="s">
        <v>82</v>
      </c>
      <c r="B58" s="50" t="s">
        <v>83</v>
      </c>
      <c r="C58" s="51"/>
      <c r="D58" s="96">
        <v>30.0</v>
      </c>
      <c r="E58" s="106"/>
      <c r="F58" s="7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outlineLevel="2">
      <c r="A59" s="41"/>
      <c r="B59" s="4" t="s">
        <v>84</v>
      </c>
      <c r="C59" s="41"/>
      <c r="D59" s="97">
        <v>100.0</v>
      </c>
      <c r="E59" s="106"/>
      <c r="F59" s="7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outlineLevel="2">
      <c r="A60" s="41"/>
      <c r="B60" s="25" t="s">
        <v>85</v>
      </c>
      <c r="C60" s="41"/>
      <c r="D60" s="97">
        <v>50.0</v>
      </c>
      <c r="E60" s="106"/>
      <c r="F60" s="7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outlineLevel="2">
      <c r="A61" s="41"/>
      <c r="B61" s="25" t="s">
        <v>86</v>
      </c>
      <c r="C61" s="41"/>
      <c r="D61" s="29">
        <v>200.0</v>
      </c>
      <c r="E61" s="107"/>
      <c r="F61" s="10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outlineLevel="2">
      <c r="A62" s="41"/>
      <c r="B62" s="25" t="s">
        <v>87</v>
      </c>
      <c r="C62" s="41"/>
      <c r="D62" s="29">
        <v>25.0</v>
      </c>
      <c r="E62" s="107"/>
      <c r="F62" s="10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outlineLevel="2">
      <c r="A63" s="41"/>
      <c r="B63" s="4" t="s">
        <v>88</v>
      </c>
      <c r="C63" s="41"/>
      <c r="D63" s="29">
        <v>500.0</v>
      </c>
      <c r="E63" s="91"/>
      <c r="F63" s="9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outlineLevel="2">
      <c r="A64" s="41"/>
      <c r="B64" s="4" t="s">
        <v>89</v>
      </c>
      <c r="C64" s="41"/>
      <c r="D64" s="29">
        <v>5.0</v>
      </c>
      <c r="E64" s="3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outlineLevel="2">
      <c r="A65" s="41"/>
      <c r="B65" s="4" t="s">
        <v>90</v>
      </c>
      <c r="C65" s="26" t="s">
        <v>91</v>
      </c>
      <c r="D65" s="29">
        <v>4500.0</v>
      </c>
      <c r="E65" s="58">
        <v>4490.62</v>
      </c>
      <c r="F65" s="2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outlineLevel="2">
      <c r="A66" s="41"/>
      <c r="B66" s="4"/>
      <c r="C66" s="109" t="s">
        <v>92</v>
      </c>
      <c r="D66" s="29">
        <v>6000.0</v>
      </c>
      <c r="E66" s="58">
        <v>5910.15</v>
      </c>
      <c r="F66" s="2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outlineLevel="2">
      <c r="A67" s="41"/>
      <c r="B67" s="25"/>
      <c r="C67" s="26" t="s">
        <v>93</v>
      </c>
      <c r="D67" s="29">
        <v>800.0</v>
      </c>
      <c r="E67" s="58">
        <v>1025.23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outlineLevel="2">
      <c r="A68" s="41"/>
      <c r="B68" s="25" t="s">
        <v>94</v>
      </c>
      <c r="C68" s="41"/>
      <c r="D68" s="29">
        <v>3000.0</v>
      </c>
      <c r="E68" s="58">
        <v>1998.97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outlineLevel="2">
      <c r="A69" s="41"/>
      <c r="B69" s="4" t="s">
        <v>95</v>
      </c>
      <c r="C69" s="41"/>
      <c r="D69" s="95">
        <v>0.0</v>
      </c>
      <c r="E69" s="3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outlineLevel="2">
      <c r="A70" s="41"/>
      <c r="B70" s="4" t="s">
        <v>96</v>
      </c>
      <c r="C70" s="41"/>
      <c r="D70" s="29">
        <v>160.0</v>
      </c>
      <c r="E70" s="106"/>
      <c r="F70" s="7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outlineLevel="2">
      <c r="A71" s="41"/>
      <c r="B71" s="4" t="s">
        <v>51</v>
      </c>
      <c r="C71" s="41"/>
      <c r="D71" s="29">
        <v>500.0</v>
      </c>
      <c r="E71" s="3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outlineLevel="2">
      <c r="A72" s="41"/>
      <c r="B72" s="4" t="s">
        <v>97</v>
      </c>
      <c r="C72" s="41"/>
      <c r="D72" s="29">
        <v>700.0</v>
      </c>
      <c r="E72" s="38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outlineLevel="2">
      <c r="A73" s="41"/>
      <c r="B73" s="25" t="s">
        <v>98</v>
      </c>
      <c r="C73" s="41"/>
      <c r="D73" s="110">
        <v>300.0</v>
      </c>
      <c r="E73" s="44">
        <v>276.49</v>
      </c>
      <c r="F73" s="11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outlineLevel="2">
      <c r="A74" s="41"/>
      <c r="B74" s="25" t="s">
        <v>99</v>
      </c>
      <c r="C74" s="41"/>
      <c r="D74" s="110">
        <v>350.0</v>
      </c>
      <c r="E74" s="44">
        <v>340.0</v>
      </c>
      <c r="F74" s="11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outlineLevel="2">
      <c r="A75" s="41"/>
      <c r="B75" s="4" t="s">
        <v>100</v>
      </c>
      <c r="C75" s="41" t="s">
        <v>101</v>
      </c>
      <c r="D75" s="110">
        <v>4000.0</v>
      </c>
      <c r="E75" s="44">
        <v>3830.31</v>
      </c>
      <c r="F75" s="11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outlineLevel="2">
      <c r="A76" s="41"/>
      <c r="B76" s="25" t="s">
        <v>102</v>
      </c>
      <c r="C76" s="41"/>
      <c r="D76" s="29">
        <v>40.0</v>
      </c>
      <c r="E76" s="3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outlineLevel="2">
      <c r="A77" s="41"/>
      <c r="B77" s="25" t="s">
        <v>103</v>
      </c>
      <c r="C77" s="41"/>
      <c r="D77" s="89">
        <v>35.0</v>
      </c>
      <c r="E77" s="58">
        <v>31.63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outlineLevel="2">
      <c r="A78" s="41"/>
      <c r="B78" s="25" t="s">
        <v>104</v>
      </c>
      <c r="C78" s="41"/>
      <c r="D78" s="89">
        <v>200.0</v>
      </c>
      <c r="E78" s="58">
        <v>193.0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outlineLevel="2">
      <c r="A79" s="41"/>
      <c r="B79" s="25" t="s">
        <v>105</v>
      </c>
      <c r="C79" s="41"/>
      <c r="D79" s="89">
        <v>200.0</v>
      </c>
      <c r="E79" s="58">
        <v>164.97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outlineLevel="2">
      <c r="A80" s="41"/>
      <c r="B80" s="25" t="s">
        <v>106</v>
      </c>
      <c r="C80" s="41"/>
      <c r="D80" s="89">
        <v>103.0</v>
      </c>
      <c r="E80" s="58">
        <v>101.67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outlineLevel="2">
      <c r="A81" s="41"/>
      <c r="B81" s="25" t="s">
        <v>107</v>
      </c>
      <c r="C81" s="41"/>
      <c r="D81" s="89">
        <v>60.0</v>
      </c>
      <c r="E81" s="58">
        <v>59.97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outlineLevel="2">
      <c r="A82" s="47"/>
      <c r="B82" s="46" t="s">
        <v>108</v>
      </c>
      <c r="C82" s="47"/>
      <c r="D82" s="61">
        <v>30.0</v>
      </c>
      <c r="E82" s="38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outlineLevel="1" collapsed="1">
      <c r="A83" s="49" t="s">
        <v>109</v>
      </c>
      <c r="B83" s="94" t="s">
        <v>110</v>
      </c>
      <c r="C83" s="51"/>
      <c r="D83" s="57">
        <v>0.0</v>
      </c>
      <c r="E83" s="38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idden="1" outlineLevel="2">
      <c r="A84" s="41"/>
      <c r="B84" s="4" t="s">
        <v>111</v>
      </c>
      <c r="C84" s="26" t="s">
        <v>112</v>
      </c>
      <c r="D84" s="29">
        <v>350.0</v>
      </c>
      <c r="E84" s="58">
        <v>342.52</v>
      </c>
      <c r="F84" s="2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outlineLevel="1" collapsed="1">
      <c r="A85" s="49" t="s">
        <v>113</v>
      </c>
      <c r="B85" s="94" t="s">
        <v>114</v>
      </c>
      <c r="C85" s="51"/>
      <c r="D85" s="57">
        <v>0.0</v>
      </c>
      <c r="E85" s="38"/>
      <c r="F85" s="4"/>
      <c r="G85" s="4"/>
      <c r="H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idden="1" outlineLevel="2">
      <c r="A86" s="41"/>
      <c r="B86" s="92" t="s">
        <v>115</v>
      </c>
      <c r="C86" s="41"/>
      <c r="D86" s="29">
        <v>10.0</v>
      </c>
      <c r="E86" s="38"/>
      <c r="F86" s="4"/>
      <c r="G86" s="4"/>
      <c r="H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idden="1" outlineLevel="2">
      <c r="A87" s="41"/>
      <c r="B87" s="40" t="s">
        <v>116</v>
      </c>
      <c r="C87" s="41"/>
      <c r="D87" s="29">
        <v>200.0</v>
      </c>
      <c r="E87" s="38"/>
      <c r="F87" s="4"/>
      <c r="G87" s="4"/>
      <c r="H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idden="1" outlineLevel="2">
      <c r="A88" s="41"/>
      <c r="B88" s="40" t="s">
        <v>117</v>
      </c>
      <c r="C88" s="41"/>
      <c r="D88" s="89">
        <v>30.0</v>
      </c>
      <c r="E88" s="58">
        <v>14.29</v>
      </c>
      <c r="F88" s="4"/>
      <c r="G88" s="4"/>
      <c r="H88" s="4"/>
      <c r="J88" s="2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idden="1" outlineLevel="2">
      <c r="A89" s="47"/>
      <c r="B89" s="59" t="s">
        <v>118</v>
      </c>
      <c r="C89" s="47"/>
      <c r="D89" s="61">
        <v>400.0</v>
      </c>
      <c r="E89" s="38"/>
      <c r="F89" s="4"/>
      <c r="G89" s="4"/>
      <c r="H89" s="4"/>
      <c r="J89" s="2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outlineLevel="1" collapsed="1">
      <c r="A90" s="49" t="s">
        <v>119</v>
      </c>
      <c r="B90" s="94" t="s">
        <v>120</v>
      </c>
      <c r="C90" s="51"/>
      <c r="D90" s="57">
        <v>40.0</v>
      </c>
      <c r="E90" s="3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idden="1" outlineLevel="2">
      <c r="A91" s="41"/>
      <c r="B91" s="25" t="s">
        <v>121</v>
      </c>
      <c r="C91" s="41"/>
      <c r="D91" s="97">
        <v>75.0</v>
      </c>
      <c r="E91" s="112">
        <v>75.0</v>
      </c>
      <c r="F91" s="113"/>
      <c r="G91" s="11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idden="1" outlineLevel="2">
      <c r="A92" s="41"/>
      <c r="B92" s="25" t="s">
        <v>122</v>
      </c>
      <c r="C92" s="41"/>
      <c r="D92" s="97">
        <v>5.0</v>
      </c>
      <c r="E92" s="112">
        <v>4.24</v>
      </c>
      <c r="F92" s="113"/>
      <c r="G92" s="11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idden="1" outlineLevel="2">
      <c r="A93" s="41"/>
      <c r="B93" s="4" t="s">
        <v>123</v>
      </c>
      <c r="C93" s="41"/>
      <c r="D93" s="97">
        <v>500.0</v>
      </c>
      <c r="E93" s="112">
        <v>455.05</v>
      </c>
      <c r="F93" s="113" t="s">
        <v>124</v>
      </c>
      <c r="G93" s="114" t="s">
        <v>125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outlineLevel="1">
      <c r="A94" s="115" t="s">
        <v>126</v>
      </c>
      <c r="B94" s="50" t="s">
        <v>127</v>
      </c>
      <c r="C94" s="56" t="str">
        <f>concatenate("$",TEXT('Instructor Pay Breakdown'!B3,"0.00"),"/hr")</f>
        <v>$40.00/hr</v>
      </c>
      <c r="D94" s="116">
        <f>'Instructor Pay Breakdown'!I3</f>
        <v>1320</v>
      </c>
      <c r="E94" s="58">
        <v>420.0</v>
      </c>
      <c r="F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outlineLevel="2">
      <c r="A95" s="41"/>
      <c r="B95" s="114" t="s">
        <v>128</v>
      </c>
      <c r="C95" s="26" t="str">
        <f>concatenate("$",TEXT('Instructor Pay Breakdown'!B4,"0.00"),"/hr")</f>
        <v>$40.00/hr</v>
      </c>
      <c r="D95" s="107">
        <f>'Instructor Pay Breakdown'!I4</f>
        <v>1320</v>
      </c>
      <c r="E95" s="38"/>
      <c r="F95" s="4"/>
      <c r="Q95" s="113"/>
      <c r="R95" s="4"/>
      <c r="S95" s="4"/>
      <c r="T95" s="4"/>
      <c r="U95" s="4"/>
      <c r="V95" s="4"/>
      <c r="W95" s="4"/>
      <c r="X95" s="4"/>
      <c r="Y95" s="4"/>
      <c r="Z95" s="4"/>
    </row>
    <row r="96" outlineLevel="2">
      <c r="A96" s="41"/>
      <c r="B96" s="92" t="s">
        <v>129</v>
      </c>
      <c r="C96" s="26" t="str">
        <f>concatenate("$",TEXT('Instructor Pay Breakdown'!B5,"0.00"),"/hr")</f>
        <v>$40.00/hr</v>
      </c>
      <c r="D96" s="107">
        <f>'Instructor Pay Breakdown'!I5</f>
        <v>1320</v>
      </c>
      <c r="E96" s="58">
        <v>420.0</v>
      </c>
      <c r="F96" s="25" t="s">
        <v>130</v>
      </c>
      <c r="Q96" s="4"/>
      <c r="R96" s="4"/>
      <c r="S96" s="4"/>
      <c r="T96" s="4"/>
      <c r="U96" s="4"/>
      <c r="V96" s="4"/>
      <c r="W96" s="4"/>
      <c r="X96" s="4"/>
      <c r="Y96" s="4"/>
      <c r="Z96" s="4"/>
    </row>
    <row r="97" outlineLevel="2">
      <c r="A97" s="39"/>
      <c r="B97" s="25" t="s">
        <v>131</v>
      </c>
      <c r="C97" s="26" t="str">
        <f>concatenate("$",TEXT('Instructor Pay Breakdown'!B6,"0.00"),"/hr")</f>
        <v>$40.00/hr</v>
      </c>
      <c r="D97" s="107">
        <f>'Instructor Pay Breakdown'!I6</f>
        <v>1320</v>
      </c>
      <c r="E97" s="58">
        <v>240.0</v>
      </c>
      <c r="F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outlineLevel="2">
      <c r="A98" s="53"/>
      <c r="B98" s="117" t="s">
        <v>132</v>
      </c>
      <c r="C98" s="46" t="s">
        <v>133</v>
      </c>
      <c r="D98" s="118">
        <v>800.0</v>
      </c>
      <c r="E98" s="89">
        <v>800.0</v>
      </c>
      <c r="F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outlineLevel="1">
      <c r="A99" s="115" t="s">
        <v>134</v>
      </c>
      <c r="B99" s="50" t="s">
        <v>127</v>
      </c>
      <c r="C99" s="56" t="str">
        <f>concatenate("$",TEXT('Instructor Pay Breakdown'!B8,"0.00"),"/hr")</f>
        <v>$40.00/hr</v>
      </c>
      <c r="D99" s="119">
        <f>'Instructor Pay Breakdown'!I8</f>
        <v>1320</v>
      </c>
      <c r="E99" s="38"/>
      <c r="F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outlineLevel="2">
      <c r="A100" s="39"/>
      <c r="B100" s="114" t="s">
        <v>128</v>
      </c>
      <c r="C100" s="26" t="str">
        <f>concatenate("$",TEXT('Instructor Pay Breakdown'!B9,"0.00"),"/hr")</f>
        <v>$40.00/hr</v>
      </c>
      <c r="D100" s="44">
        <f>'Instructor Pay Breakdown'!I9</f>
        <v>1320</v>
      </c>
      <c r="E100" s="38"/>
      <c r="F100" s="4"/>
      <c r="Q100" s="71"/>
      <c r="R100" s="4"/>
      <c r="S100" s="4"/>
      <c r="T100" s="4"/>
      <c r="U100" s="4"/>
      <c r="V100" s="4"/>
      <c r="W100" s="4"/>
      <c r="X100" s="4"/>
      <c r="Y100" s="4"/>
      <c r="Z100" s="4"/>
    </row>
    <row r="101" outlineLevel="2">
      <c r="A101" s="41"/>
      <c r="B101" s="92" t="s">
        <v>129</v>
      </c>
      <c r="C101" s="26" t="str">
        <f>concatenate("$",TEXT('Instructor Pay Breakdown'!B10,"0.00"),"/hr")</f>
        <v>$40.00/hr</v>
      </c>
      <c r="D101" s="44">
        <f>'Instructor Pay Breakdown'!I10</f>
        <v>1320</v>
      </c>
      <c r="E101" s="38"/>
      <c r="F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outlineLevel="2">
      <c r="A102" s="41"/>
      <c r="B102" s="114" t="s">
        <v>131</v>
      </c>
      <c r="C102" s="26" t="str">
        <f>concatenate("$",TEXT('Instructor Pay Breakdown'!B11,"0.00"),"/hr")</f>
        <v>$40.00/hr</v>
      </c>
      <c r="D102" s="44">
        <f>'Instructor Pay Breakdown'!I11</f>
        <v>1320</v>
      </c>
      <c r="E102" s="38"/>
      <c r="F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outlineLevel="2">
      <c r="A103" s="41"/>
      <c r="B103" s="114" t="s">
        <v>135</v>
      </c>
      <c r="D103" s="120">
        <v>100.0</v>
      </c>
      <c r="E103" s="38"/>
      <c r="F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outlineLevel="2">
      <c r="A104" s="47"/>
      <c r="B104" s="114" t="s">
        <v>136</v>
      </c>
      <c r="D104" s="120">
        <v>50.0</v>
      </c>
      <c r="E104" s="58">
        <v>47.9</v>
      </c>
      <c r="F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outlineLevel="1">
      <c r="A105" s="49" t="s">
        <v>137</v>
      </c>
      <c r="B105" s="55" t="s">
        <v>138</v>
      </c>
      <c r="C105" s="51"/>
      <c r="D105" s="119">
        <v>50.0</v>
      </c>
      <c r="E105" s="58">
        <v>152.55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outlineLevel="1">
      <c r="A106" s="39"/>
      <c r="B106" s="25" t="s">
        <v>139</v>
      </c>
      <c r="C106" s="41"/>
      <c r="D106" s="44">
        <v>300.0</v>
      </c>
      <c r="E106" s="58">
        <v>250.0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outlineLevel="1">
      <c r="A107" s="41"/>
      <c r="B107" s="40" t="s">
        <v>140</v>
      </c>
      <c r="C107" s="41"/>
      <c r="D107" s="58">
        <v>150.0</v>
      </c>
      <c r="E107" s="12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outlineLevel="1">
      <c r="A108" s="41"/>
      <c r="B108" s="4" t="s">
        <v>141</v>
      </c>
      <c r="C108" s="41"/>
      <c r="D108" s="44">
        <v>0.0</v>
      </c>
      <c r="E108" s="38"/>
      <c r="F108" s="122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outlineLevel="1">
      <c r="A109" s="41"/>
      <c r="B109" s="92" t="s">
        <v>142</v>
      </c>
      <c r="C109" s="41"/>
      <c r="D109" s="44">
        <v>0.0</v>
      </c>
      <c r="E109" s="3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outlineLevel="1">
      <c r="A110" s="41"/>
      <c r="B110" s="92" t="s">
        <v>143</v>
      </c>
      <c r="C110" s="41"/>
      <c r="D110" s="29">
        <v>0.0</v>
      </c>
      <c r="E110" s="3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outlineLevel="1">
      <c r="A111" s="41"/>
      <c r="B111" s="92" t="s">
        <v>144</v>
      </c>
      <c r="C111" s="41"/>
      <c r="D111" s="89">
        <v>150.0</v>
      </c>
      <c r="E111" s="3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123" t="s">
        <v>145</v>
      </c>
      <c r="B112" s="124"/>
      <c r="C112" s="125"/>
      <c r="D112" s="126">
        <f>SUM(D33:D111)</f>
        <v>44962.86</v>
      </c>
      <c r="E112" s="127">
        <f>sum(E33:E111)</f>
        <v>22402.42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128" t="s">
        <v>146</v>
      </c>
      <c r="B113" s="129"/>
      <c r="C113" s="129"/>
      <c r="D113" s="130">
        <v>10000.0</v>
      </c>
      <c r="E113" s="13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132" t="s">
        <v>147</v>
      </c>
      <c r="B114" s="133"/>
      <c r="C114" s="134"/>
      <c r="D114" s="135">
        <f t="shared" ref="D114:E114" si="2">D28-D112</f>
        <v>28545.14</v>
      </c>
      <c r="E114" s="136">
        <f t="shared" si="2"/>
        <v>8918.58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137" t="s">
        <v>148</v>
      </c>
      <c r="B115" s="138"/>
      <c r="C115" s="138"/>
      <c r="D115" s="136">
        <f>D114-D113</f>
        <v>18545.14</v>
      </c>
      <c r="E115" s="139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140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</sheetData>
  <mergeCells count="1">
    <mergeCell ref="F119:F120"/>
  </mergeCells>
  <conditionalFormatting sqref="E5:E26">
    <cfRule type="notContainsBlanks" dxfId="0" priority="1">
      <formula>LEN(TRIM(E5))&gt;0</formula>
    </cfRule>
  </conditionalFormatting>
  <conditionalFormatting sqref="E31:E111">
    <cfRule type="notContainsBlanks" dxfId="1" priority="2">
      <formula>LEN(TRIM(E31))&gt;0</formula>
    </cfRule>
  </conditionalFormatting>
  <hyperlinks>
    <hyperlink display="Instructors (Fall Term)" location="Instructor Pay Breakdown!A2" ref="A94"/>
    <hyperlink display="Instructors (Winter Term)" location="Instructor Pay Breakdown!A7" ref="A99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/>
      <c r="C1" s="3"/>
      <c r="D1" s="3"/>
      <c r="E1" s="3"/>
      <c r="F1" s="3"/>
      <c r="G1" s="3"/>
      <c r="H1" s="3"/>
      <c r="I1" s="5"/>
    </row>
    <row r="2">
      <c r="A2" s="7" t="s">
        <v>3</v>
      </c>
      <c r="B2" s="7" t="s">
        <v>4</v>
      </c>
      <c r="C2" s="9" t="s">
        <v>5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</row>
    <row r="3">
      <c r="A3" s="11" t="s">
        <v>13</v>
      </c>
      <c r="B3" s="14">
        <v>40.0</v>
      </c>
      <c r="C3" s="16">
        <v>11.0</v>
      </c>
      <c r="D3" s="19">
        <f t="shared" ref="D3:D6" si="1">3*B3*C3</f>
        <v>1320</v>
      </c>
      <c r="E3" s="16">
        <v>0.0</v>
      </c>
      <c r="F3" s="19">
        <f t="shared" ref="F3:F6" si="2">2*D3*E3</f>
        <v>0</v>
      </c>
      <c r="G3" s="16">
        <v>0.0</v>
      </c>
      <c r="H3" s="19">
        <f t="shared" ref="H3:H6" si="3">1*F3*G3</f>
        <v>0</v>
      </c>
      <c r="I3" s="23">
        <f t="shared" ref="I3:I6" si="4">D3+F3+H3</f>
        <v>1320</v>
      </c>
    </row>
    <row r="4">
      <c r="A4" s="11" t="s">
        <v>21</v>
      </c>
      <c r="B4" s="14">
        <v>40.0</v>
      </c>
      <c r="C4" s="16">
        <v>11.0</v>
      </c>
      <c r="D4" s="19">
        <f t="shared" si="1"/>
        <v>1320</v>
      </c>
      <c r="E4" s="16">
        <v>0.0</v>
      </c>
      <c r="F4" s="19">
        <f t="shared" si="2"/>
        <v>0</v>
      </c>
      <c r="G4" s="16">
        <v>0.0</v>
      </c>
      <c r="H4" s="19">
        <f t="shared" si="3"/>
        <v>0</v>
      </c>
      <c r="I4" s="23">
        <f t="shared" si="4"/>
        <v>1320</v>
      </c>
    </row>
    <row r="5">
      <c r="A5" s="11" t="s">
        <v>22</v>
      </c>
      <c r="B5" s="14">
        <v>40.0</v>
      </c>
      <c r="C5" s="16">
        <v>11.0</v>
      </c>
      <c r="D5" s="19">
        <f t="shared" si="1"/>
        <v>1320</v>
      </c>
      <c r="E5" s="16">
        <v>0.0</v>
      </c>
      <c r="F5" s="19">
        <f t="shared" si="2"/>
        <v>0</v>
      </c>
      <c r="G5" s="16">
        <v>0.0</v>
      </c>
      <c r="H5" s="19">
        <f t="shared" si="3"/>
        <v>0</v>
      </c>
      <c r="I5" s="23">
        <f t="shared" si="4"/>
        <v>1320</v>
      </c>
    </row>
    <row r="6">
      <c r="A6" s="27" t="s">
        <v>25</v>
      </c>
      <c r="B6" s="28">
        <v>40.0</v>
      </c>
      <c r="C6" s="30">
        <v>11.0</v>
      </c>
      <c r="D6" s="32">
        <f t="shared" si="1"/>
        <v>1320</v>
      </c>
      <c r="E6" s="30">
        <v>0.0</v>
      </c>
      <c r="F6" s="32">
        <f t="shared" si="2"/>
        <v>0</v>
      </c>
      <c r="G6" s="30">
        <v>0.0</v>
      </c>
      <c r="H6" s="32">
        <f t="shared" si="3"/>
        <v>0</v>
      </c>
      <c r="I6" s="35">
        <f t="shared" si="4"/>
        <v>1320</v>
      </c>
    </row>
    <row r="7">
      <c r="A7" s="7" t="s">
        <v>29</v>
      </c>
      <c r="B7" s="7" t="s">
        <v>4</v>
      </c>
      <c r="C7" s="9" t="s">
        <v>5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</row>
    <row r="8">
      <c r="A8" s="11" t="s">
        <v>13</v>
      </c>
      <c r="B8" s="14">
        <v>40.0</v>
      </c>
      <c r="C8" s="16">
        <v>11.0</v>
      </c>
      <c r="D8" s="19">
        <f t="shared" ref="D8:D11" si="5">3*B8*C8</f>
        <v>1320</v>
      </c>
      <c r="E8" s="16">
        <v>0.0</v>
      </c>
      <c r="F8" s="19">
        <f t="shared" ref="F8:F11" si="6">2*D8*E8</f>
        <v>0</v>
      </c>
      <c r="G8" s="16">
        <v>0.0</v>
      </c>
      <c r="H8" s="19">
        <f t="shared" ref="H8:H11" si="7">1*F8*G8</f>
        <v>0</v>
      </c>
      <c r="I8" s="23">
        <f t="shared" ref="I8:I11" si="8">D8+F8+H8</f>
        <v>1320</v>
      </c>
    </row>
    <row r="9">
      <c r="A9" s="11" t="s">
        <v>21</v>
      </c>
      <c r="B9" s="14">
        <v>40.0</v>
      </c>
      <c r="C9" s="16">
        <v>11.0</v>
      </c>
      <c r="D9" s="19">
        <f t="shared" si="5"/>
        <v>1320</v>
      </c>
      <c r="E9" s="16">
        <v>0.0</v>
      </c>
      <c r="F9" s="19">
        <f t="shared" si="6"/>
        <v>0</v>
      </c>
      <c r="G9" s="16">
        <v>0.0</v>
      </c>
      <c r="H9" s="19">
        <f t="shared" si="7"/>
        <v>0</v>
      </c>
      <c r="I9" s="23">
        <f t="shared" si="8"/>
        <v>1320</v>
      </c>
    </row>
    <row r="10">
      <c r="A10" s="11" t="s">
        <v>22</v>
      </c>
      <c r="B10" s="14">
        <v>40.0</v>
      </c>
      <c r="C10" s="16">
        <v>11.0</v>
      </c>
      <c r="D10" s="19">
        <f t="shared" si="5"/>
        <v>1320</v>
      </c>
      <c r="E10" s="16">
        <v>0.0</v>
      </c>
      <c r="F10" s="19">
        <f t="shared" si="6"/>
        <v>0</v>
      </c>
      <c r="G10" s="16">
        <v>0.0</v>
      </c>
      <c r="H10" s="19">
        <f t="shared" si="7"/>
        <v>0</v>
      </c>
      <c r="I10" s="23">
        <f t="shared" si="8"/>
        <v>1320</v>
      </c>
    </row>
    <row r="11">
      <c r="A11" s="11" t="s">
        <v>25</v>
      </c>
      <c r="B11" s="14">
        <v>40.0</v>
      </c>
      <c r="C11" s="16">
        <v>11.0</v>
      </c>
      <c r="D11" s="19">
        <f t="shared" si="5"/>
        <v>1320</v>
      </c>
      <c r="E11" s="16">
        <v>0.0</v>
      </c>
      <c r="F11" s="19">
        <f t="shared" si="6"/>
        <v>0</v>
      </c>
      <c r="G11" s="16">
        <v>0.0</v>
      </c>
      <c r="H11" s="19">
        <f t="shared" si="7"/>
        <v>0</v>
      </c>
      <c r="I11" s="23">
        <f t="shared" si="8"/>
        <v>1320</v>
      </c>
    </row>
  </sheetData>
  <mergeCells count="1">
    <mergeCell ref="A1:I1"/>
  </mergeCells>
  <drawing r:id="rId1"/>
</worksheet>
</file>