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841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5" i="1" l="1"/>
  <c r="I138" i="1"/>
  <c r="I137" i="1"/>
  <c r="I136" i="1"/>
  <c r="I124" i="1"/>
  <c r="I119" i="1" l="1"/>
  <c r="I113" i="1"/>
  <c r="I22" i="1"/>
  <c r="I78" i="1" l="1"/>
  <c r="I126" i="1" l="1"/>
  <c r="I80" i="1"/>
  <c r="I79" i="1"/>
  <c r="I82" i="1" l="1"/>
  <c r="I98" i="1"/>
  <c r="I103" i="1" s="1"/>
  <c r="I88" i="1"/>
  <c r="I139" i="1"/>
  <c r="I74" i="1"/>
  <c r="I32" i="1"/>
  <c r="I23" i="1"/>
  <c r="I34" i="1" l="1"/>
  <c r="I128" i="1"/>
  <c r="I141" i="1" l="1"/>
  <c r="I143" i="1" s="1"/>
</calcChain>
</file>

<file path=xl/sharedStrings.xml><?xml version="1.0" encoding="utf-8"?>
<sst xmlns="http://schemas.openxmlformats.org/spreadsheetml/2006/main" count="126" uniqueCount="120">
  <si>
    <t>McMaster Marching Band</t>
  </si>
  <si>
    <t>Operating Budget 2016-2017</t>
  </si>
  <si>
    <t>REVENUE</t>
  </si>
  <si>
    <t>Savings from 2015-2016</t>
  </si>
  <si>
    <t>Future Membership Dues (Term 1) - 50 Members @ $40</t>
  </si>
  <si>
    <t>Rental Deposits</t>
  </si>
  <si>
    <t>Future Membership Dues (Term 2) - 5 Members @ $40</t>
  </si>
  <si>
    <t>Hamilton SCP</t>
  </si>
  <si>
    <t>Toronto SCP</t>
  </si>
  <si>
    <t>Smithville SCP</t>
  </si>
  <si>
    <t>Dunnville SCP</t>
  </si>
  <si>
    <t>Spirit Wear</t>
  </si>
  <si>
    <t>Miscellaneous Events</t>
  </si>
  <si>
    <t>Fundraisers</t>
  </si>
  <si>
    <t>Alumni Donation</t>
  </si>
  <si>
    <t>Total Accounts Receivable - School Year</t>
  </si>
  <si>
    <t>Donations</t>
  </si>
  <si>
    <t>Burlington Sound of Music</t>
  </si>
  <si>
    <t>Welland Rose Festival</t>
  </si>
  <si>
    <t>Dunnville Mudcat Festival</t>
  </si>
  <si>
    <t>Lynden Canada Day Parade</t>
  </si>
  <si>
    <t>Dine For a Cause(s)</t>
  </si>
  <si>
    <t>Total DCI Receivable</t>
  </si>
  <si>
    <t>Total Expected Revenue</t>
  </si>
  <si>
    <t>Budget $</t>
  </si>
  <si>
    <t>EXPENSES</t>
  </si>
  <si>
    <t>Capital Expenses</t>
  </si>
  <si>
    <t>Equipment</t>
  </si>
  <si>
    <t>Lyres</t>
  </si>
  <si>
    <t>Folios</t>
  </si>
  <si>
    <t>Other Equipment</t>
  </si>
  <si>
    <t>Drum Sticks</t>
  </si>
  <si>
    <t>Drum Heads</t>
  </si>
  <si>
    <t>Instrument Extras (Reeds, Mouthpieces, etc)</t>
  </si>
  <si>
    <t>First Aid</t>
  </si>
  <si>
    <t>Tool Box Items</t>
  </si>
  <si>
    <t>Maintenance</t>
  </si>
  <si>
    <t>Instrument Purchases</t>
  </si>
  <si>
    <t>Percussion</t>
  </si>
  <si>
    <t>Brass</t>
  </si>
  <si>
    <t>Woodwind</t>
  </si>
  <si>
    <t>Colour Guard</t>
  </si>
  <si>
    <t>Uniforms</t>
  </si>
  <si>
    <t>Uniform Jacket</t>
  </si>
  <si>
    <t>Shakos</t>
  </si>
  <si>
    <t>Plumes</t>
  </si>
  <si>
    <t>Gauntlets</t>
  </si>
  <si>
    <t>Gloves</t>
  </si>
  <si>
    <t>Dinkles</t>
  </si>
  <si>
    <t>Music Purchases</t>
  </si>
  <si>
    <t>Parade Music</t>
  </si>
  <si>
    <t>Pep Music</t>
  </si>
  <si>
    <t>Competition Music</t>
  </si>
  <si>
    <t>Total Capital Expenses</t>
  </si>
  <si>
    <t>Operating Expenses</t>
  </si>
  <si>
    <t>Instructional Services</t>
  </si>
  <si>
    <t>Drumline Instructor @ 40/hr + parking (school year)</t>
  </si>
  <si>
    <t>Drumline Instructor @ 40/hr + parking (summer)</t>
  </si>
  <si>
    <t>Total Instructional Expenses</t>
  </si>
  <si>
    <t>Business Expenses</t>
  </si>
  <si>
    <t>Postage/Mailing</t>
  </si>
  <si>
    <t>Printing/Copying</t>
  </si>
  <si>
    <t>Office Supplies</t>
  </si>
  <si>
    <t>Total Business Expenses</t>
  </si>
  <si>
    <t>Other Operating Expenses</t>
  </si>
  <si>
    <t>Clubsfest</t>
  </si>
  <si>
    <t>Website Hosting</t>
  </si>
  <si>
    <t>Rehearsal Room Bookings</t>
  </si>
  <si>
    <t>Deposit Return - 50 members @ 20/each</t>
  </si>
  <si>
    <t>Rental Deposit Return</t>
  </si>
  <si>
    <t>Uniform Cleaning</t>
  </si>
  <si>
    <t>Instrument Rentals</t>
  </si>
  <si>
    <t>Fundraiser Expenses</t>
  </si>
  <si>
    <t>Total Other Operating Expenses</t>
  </si>
  <si>
    <t>Social Expenses</t>
  </si>
  <si>
    <t>Drumline Social</t>
  </si>
  <si>
    <t>Low Wnds Social</t>
  </si>
  <si>
    <t>High Winds Social</t>
  </si>
  <si>
    <t>Christmas Social</t>
  </si>
  <si>
    <t>End-of-Year Social</t>
  </si>
  <si>
    <t>Total Social Expenses</t>
  </si>
  <si>
    <t>Transportation</t>
  </si>
  <si>
    <t>Registration</t>
  </si>
  <si>
    <t>Drumline Instructor - $40/hr + parking</t>
  </si>
  <si>
    <t>Miscellaneous</t>
  </si>
  <si>
    <t>Total Drumline Ontario Expenses</t>
  </si>
  <si>
    <t>Hotel</t>
  </si>
  <si>
    <t>Insurance</t>
  </si>
  <si>
    <t>Total DCI Expenses</t>
  </si>
  <si>
    <t>Total Expenses</t>
  </si>
  <si>
    <t>NET SURPLUS (revenue less expenses)</t>
  </si>
  <si>
    <t>Burlington SCP</t>
  </si>
  <si>
    <t>Flamborough SCP</t>
  </si>
  <si>
    <t>Winds Instructor @ 17.5/hr + parking (school year)</t>
  </si>
  <si>
    <t>Winds Assistant @ 17.5/hr + parking (school year)</t>
  </si>
  <si>
    <t>Winds Instructor - $17.5/hr + parking</t>
  </si>
  <si>
    <t>Winds Assistant - $17.5/hr + parking</t>
  </si>
  <si>
    <t>Winds Instructor @ 17.5/hr + parking (summer)</t>
  </si>
  <si>
    <t>Winds Assistant @ 17.5/hr + parking (summer)</t>
  </si>
  <si>
    <t>Coach Bus</t>
  </si>
  <si>
    <t>Hotel Rooms</t>
  </si>
  <si>
    <t>Total Montreal Expenses</t>
  </si>
  <si>
    <t>Beginning-of-Year Social</t>
  </si>
  <si>
    <t>Christmas Parade Transportation</t>
  </si>
  <si>
    <t>Other Event Expenses</t>
  </si>
  <si>
    <t>Promotional Items</t>
  </si>
  <si>
    <t>Summer Parade Transportation</t>
  </si>
  <si>
    <t>Miscellaneous Music Equipment</t>
  </si>
  <si>
    <t>Berets</t>
  </si>
  <si>
    <t>Maces</t>
  </si>
  <si>
    <t>Bibbers</t>
  </si>
  <si>
    <t>Shipping, Customs, Storage</t>
  </si>
  <si>
    <t>Halloween Social</t>
  </si>
  <si>
    <t>Montreal SPDP</t>
  </si>
  <si>
    <t>DCI (Summer 2017)</t>
  </si>
  <si>
    <t>Revenue and Gains (Sept-Apr)</t>
  </si>
  <si>
    <t>Drumline Ontario (Mar-May)</t>
  </si>
  <si>
    <t>Montreal (Mar)</t>
  </si>
  <si>
    <t>DCI (Aug)</t>
  </si>
  <si>
    <t>Clubs Funding - Referendum 20,000 Students @ $0.93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</si>
</sst>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workbookViewId="0">
      <selection activeCell="J23" sqref="J23"/>
    </sheetView>
  </sheetViews>
  <sheetFormatPr defaultRowHeight="15" x14ac:dyDescent="0.25"/>
  <sheetData>
    <row r="1" spans="1:11" x14ac:dyDescent="0.25">
      <c r="A1" s="1" t="s">
        <v>0</v>
      </c>
    </row>
    <row r="2" spans="1:11" x14ac:dyDescent="0.25">
      <c r="A2" s="1" t="s">
        <v>1</v>
      </c>
    </row>
    <row r="3" spans="1:11" x14ac:dyDescent="0.25">
      <c r="I3" s="1" t="s">
        <v>24</v>
      </c>
    </row>
    <row r="4" spans="1:11" x14ac:dyDescent="0.25">
      <c r="A4" s="1" t="s">
        <v>2</v>
      </c>
    </row>
    <row r="5" spans="1:11" x14ac:dyDescent="0.25">
      <c r="A5" s="2" t="s">
        <v>115</v>
      </c>
    </row>
    <row r="6" spans="1:11" x14ac:dyDescent="0.25">
      <c r="B6" t="s">
        <v>3</v>
      </c>
      <c r="I6" s="3">
        <v>10000</v>
      </c>
      <c r="K6" s="4"/>
    </row>
    <row r="7" spans="1:11" x14ac:dyDescent="0.25">
      <c r="B7" t="s">
        <v>4</v>
      </c>
      <c r="I7" s="3">
        <v>2000</v>
      </c>
    </row>
    <row r="8" spans="1:11" x14ac:dyDescent="0.25">
      <c r="B8" t="s">
        <v>5</v>
      </c>
      <c r="I8">
        <v>900</v>
      </c>
    </row>
    <row r="9" spans="1:11" x14ac:dyDescent="0.25">
      <c r="B9" t="s">
        <v>6</v>
      </c>
      <c r="I9">
        <v>200</v>
      </c>
    </row>
    <row r="10" spans="1:11" x14ac:dyDescent="0.25">
      <c r="B10" t="s">
        <v>107</v>
      </c>
      <c r="I10">
        <v>50</v>
      </c>
    </row>
    <row r="11" spans="1:11" x14ac:dyDescent="0.25">
      <c r="B11" t="s">
        <v>7</v>
      </c>
      <c r="I11">
        <v>2000</v>
      </c>
    </row>
    <row r="12" spans="1:11" x14ac:dyDescent="0.25">
      <c r="B12" t="s">
        <v>8</v>
      </c>
      <c r="I12">
        <v>2000</v>
      </c>
    </row>
    <row r="13" spans="1:11" x14ac:dyDescent="0.25">
      <c r="B13" t="s">
        <v>9</v>
      </c>
      <c r="I13">
        <v>1200</v>
      </c>
    </row>
    <row r="14" spans="1:11" x14ac:dyDescent="0.25">
      <c r="B14" t="s">
        <v>92</v>
      </c>
      <c r="I14">
        <v>1500</v>
      </c>
    </row>
    <row r="15" spans="1:11" x14ac:dyDescent="0.25">
      <c r="B15" t="s">
        <v>91</v>
      </c>
      <c r="I15">
        <v>2000</v>
      </c>
    </row>
    <row r="16" spans="1:11" x14ac:dyDescent="0.25">
      <c r="B16" t="s">
        <v>10</v>
      </c>
      <c r="I16">
        <v>1500</v>
      </c>
    </row>
    <row r="17" spans="1:11" x14ac:dyDescent="0.25">
      <c r="B17" t="s">
        <v>113</v>
      </c>
      <c r="I17">
        <v>2500</v>
      </c>
      <c r="K17" s="4"/>
    </row>
    <row r="18" spans="1:11" x14ac:dyDescent="0.25">
      <c r="B18" t="s">
        <v>11</v>
      </c>
      <c r="I18">
        <v>500</v>
      </c>
    </row>
    <row r="19" spans="1:11" x14ac:dyDescent="0.25">
      <c r="B19" t="s">
        <v>12</v>
      </c>
      <c r="I19">
        <v>2500</v>
      </c>
    </row>
    <row r="20" spans="1:11" x14ac:dyDescent="0.25">
      <c r="B20" t="s">
        <v>13</v>
      </c>
      <c r="I20">
        <v>2000</v>
      </c>
    </row>
    <row r="21" spans="1:11" x14ac:dyDescent="0.25">
      <c r="B21" t="s">
        <v>14</v>
      </c>
      <c r="I21">
        <v>2000</v>
      </c>
      <c r="K21" s="4"/>
    </row>
    <row r="22" spans="1:11" x14ac:dyDescent="0.25">
      <c r="B22" t="s">
        <v>119</v>
      </c>
      <c r="I22">
        <f>20000*0.93</f>
        <v>18600</v>
      </c>
      <c r="K22" s="4"/>
    </row>
    <row r="23" spans="1:11" x14ac:dyDescent="0.25">
      <c r="C23" t="s">
        <v>15</v>
      </c>
      <c r="I23" s="3">
        <f>SUM(I6:I22)</f>
        <v>51450</v>
      </c>
    </row>
    <row r="25" spans="1:11" x14ac:dyDescent="0.25">
      <c r="A25" s="2" t="s">
        <v>114</v>
      </c>
    </row>
    <row r="26" spans="1:11" x14ac:dyDescent="0.25">
      <c r="B26" t="s">
        <v>16</v>
      </c>
      <c r="I26">
        <v>500</v>
      </c>
    </row>
    <row r="27" spans="1:11" x14ac:dyDescent="0.25">
      <c r="B27" t="s">
        <v>17</v>
      </c>
      <c r="I27">
        <v>2000</v>
      </c>
    </row>
    <row r="28" spans="1:11" x14ac:dyDescent="0.25">
      <c r="B28" t="s">
        <v>18</v>
      </c>
      <c r="I28">
        <v>1500</v>
      </c>
    </row>
    <row r="29" spans="1:11" x14ac:dyDescent="0.25">
      <c r="B29" t="s">
        <v>19</v>
      </c>
      <c r="I29">
        <v>1500</v>
      </c>
    </row>
    <row r="30" spans="1:11" x14ac:dyDescent="0.25">
      <c r="B30" t="s">
        <v>20</v>
      </c>
      <c r="I30">
        <v>2000</v>
      </c>
    </row>
    <row r="31" spans="1:11" x14ac:dyDescent="0.25">
      <c r="B31" t="s">
        <v>21</v>
      </c>
      <c r="I31">
        <v>500</v>
      </c>
    </row>
    <row r="32" spans="1:11" x14ac:dyDescent="0.25">
      <c r="C32" t="s">
        <v>22</v>
      </c>
      <c r="I32">
        <f>SUM(I26:I31)</f>
        <v>8000</v>
      </c>
    </row>
    <row r="34" spans="1:9" x14ac:dyDescent="0.25">
      <c r="A34" s="1" t="s">
        <v>23</v>
      </c>
      <c r="I34" s="3">
        <f>SUM(I23,I32)</f>
        <v>59450</v>
      </c>
    </row>
    <row r="36" spans="1:9" x14ac:dyDescent="0.25">
      <c r="A36" s="1" t="s">
        <v>25</v>
      </c>
    </row>
    <row r="37" spans="1:9" x14ac:dyDescent="0.25">
      <c r="A37" s="2" t="s">
        <v>26</v>
      </c>
    </row>
    <row r="38" spans="1:9" x14ac:dyDescent="0.25">
      <c r="A38" t="s">
        <v>27</v>
      </c>
    </row>
    <row r="39" spans="1:9" x14ac:dyDescent="0.25">
      <c r="B39" t="s">
        <v>28</v>
      </c>
      <c r="I39">
        <v>60</v>
      </c>
    </row>
    <row r="40" spans="1:9" x14ac:dyDescent="0.25">
      <c r="B40" t="s">
        <v>29</v>
      </c>
      <c r="I40">
        <v>80</v>
      </c>
    </row>
    <row r="41" spans="1:9" x14ac:dyDescent="0.25">
      <c r="B41" t="s">
        <v>30</v>
      </c>
      <c r="I41">
        <v>250</v>
      </c>
    </row>
    <row r="42" spans="1:9" x14ac:dyDescent="0.25">
      <c r="B42" t="s">
        <v>31</v>
      </c>
      <c r="I42">
        <v>200</v>
      </c>
    </row>
    <row r="43" spans="1:9" x14ac:dyDescent="0.25">
      <c r="B43" t="s">
        <v>32</v>
      </c>
      <c r="I43">
        <v>100</v>
      </c>
    </row>
    <row r="44" spans="1:9" x14ac:dyDescent="0.25">
      <c r="B44" t="s">
        <v>33</v>
      </c>
      <c r="I44">
        <v>200</v>
      </c>
    </row>
    <row r="45" spans="1:9" x14ac:dyDescent="0.25">
      <c r="B45" t="s">
        <v>34</v>
      </c>
      <c r="I45">
        <v>100</v>
      </c>
    </row>
    <row r="46" spans="1:9" x14ac:dyDescent="0.25">
      <c r="B46" t="s">
        <v>35</v>
      </c>
      <c r="I46">
        <v>100</v>
      </c>
    </row>
    <row r="47" spans="1:9" x14ac:dyDescent="0.25">
      <c r="B47" t="s">
        <v>36</v>
      </c>
      <c r="I47">
        <v>1000</v>
      </c>
    </row>
    <row r="49" spans="1:11" x14ac:dyDescent="0.25">
      <c r="A49" t="s">
        <v>37</v>
      </c>
    </row>
    <row r="50" spans="1:11" x14ac:dyDescent="0.25">
      <c r="B50" t="s">
        <v>38</v>
      </c>
      <c r="I50">
        <v>0</v>
      </c>
    </row>
    <row r="51" spans="1:11" x14ac:dyDescent="0.25">
      <c r="B51" t="s">
        <v>39</v>
      </c>
      <c r="I51">
        <v>0</v>
      </c>
    </row>
    <row r="52" spans="1:11" x14ac:dyDescent="0.25">
      <c r="B52" t="s">
        <v>40</v>
      </c>
      <c r="I52">
        <v>0</v>
      </c>
    </row>
    <row r="53" spans="1:11" x14ac:dyDescent="0.25">
      <c r="B53" t="s">
        <v>41</v>
      </c>
      <c r="I53">
        <v>0</v>
      </c>
    </row>
    <row r="55" spans="1:11" x14ac:dyDescent="0.25">
      <c r="A55" t="s">
        <v>42</v>
      </c>
    </row>
    <row r="56" spans="1:11" x14ac:dyDescent="0.25">
      <c r="B56" t="s">
        <v>11</v>
      </c>
      <c r="I56">
        <v>500</v>
      </c>
    </row>
    <row r="57" spans="1:11" x14ac:dyDescent="0.25">
      <c r="B57" t="s">
        <v>41</v>
      </c>
      <c r="I57">
        <v>0</v>
      </c>
    </row>
    <row r="58" spans="1:11" x14ac:dyDescent="0.25">
      <c r="B58" t="s">
        <v>43</v>
      </c>
      <c r="I58">
        <v>3300</v>
      </c>
      <c r="K58" s="4"/>
    </row>
    <row r="59" spans="1:11" x14ac:dyDescent="0.25">
      <c r="B59" t="s">
        <v>44</v>
      </c>
      <c r="I59">
        <v>1600</v>
      </c>
      <c r="K59" s="4"/>
    </row>
    <row r="60" spans="1:11" x14ac:dyDescent="0.25">
      <c r="B60" t="s">
        <v>110</v>
      </c>
      <c r="I60">
        <v>1200</v>
      </c>
      <c r="K60" s="4"/>
    </row>
    <row r="61" spans="1:11" x14ac:dyDescent="0.25">
      <c r="B61" t="s">
        <v>45</v>
      </c>
      <c r="I61">
        <v>500</v>
      </c>
      <c r="K61" s="4"/>
    </row>
    <row r="62" spans="1:11" x14ac:dyDescent="0.25">
      <c r="B62" t="s">
        <v>46</v>
      </c>
      <c r="I62">
        <v>600</v>
      </c>
    </row>
    <row r="63" spans="1:11" x14ac:dyDescent="0.25">
      <c r="B63" t="s">
        <v>108</v>
      </c>
      <c r="I63">
        <v>30</v>
      </c>
    </row>
    <row r="64" spans="1:11" x14ac:dyDescent="0.25">
      <c r="B64" t="s">
        <v>47</v>
      </c>
      <c r="I64">
        <v>0</v>
      </c>
    </row>
    <row r="65" spans="1:11" x14ac:dyDescent="0.25">
      <c r="B65" t="s">
        <v>48</v>
      </c>
      <c r="I65">
        <v>0</v>
      </c>
      <c r="K65" s="4"/>
    </row>
    <row r="66" spans="1:11" x14ac:dyDescent="0.25">
      <c r="B66" t="s">
        <v>109</v>
      </c>
      <c r="I66">
        <v>500</v>
      </c>
      <c r="K66" s="4"/>
    </row>
    <row r="67" spans="1:11" x14ac:dyDescent="0.25">
      <c r="B67" t="s">
        <v>111</v>
      </c>
      <c r="I67">
        <v>2000</v>
      </c>
      <c r="K67" s="4"/>
    </row>
    <row r="68" spans="1:11" x14ac:dyDescent="0.25">
      <c r="K68" s="4"/>
    </row>
    <row r="69" spans="1:11" x14ac:dyDescent="0.25">
      <c r="A69" t="s">
        <v>49</v>
      </c>
    </row>
    <row r="70" spans="1:11" x14ac:dyDescent="0.25">
      <c r="B70" t="s">
        <v>50</v>
      </c>
      <c r="I70">
        <v>100</v>
      </c>
    </row>
    <row r="71" spans="1:11" x14ac:dyDescent="0.25">
      <c r="B71" t="s">
        <v>51</v>
      </c>
      <c r="I71">
        <v>100</v>
      </c>
    </row>
    <row r="72" spans="1:11" x14ac:dyDescent="0.25">
      <c r="B72" t="s">
        <v>52</v>
      </c>
      <c r="I72">
        <v>300</v>
      </c>
    </row>
    <row r="74" spans="1:11" x14ac:dyDescent="0.25">
      <c r="C74" t="s">
        <v>53</v>
      </c>
      <c r="I74">
        <f>SUM(I39:I73)</f>
        <v>12820</v>
      </c>
    </row>
    <row r="76" spans="1:11" x14ac:dyDescent="0.25">
      <c r="A76" s="2" t="s">
        <v>54</v>
      </c>
    </row>
    <row r="77" spans="1:11" x14ac:dyDescent="0.25">
      <c r="A77" t="s">
        <v>55</v>
      </c>
    </row>
    <row r="78" spans="1:11" x14ac:dyDescent="0.25">
      <c r="B78" t="s">
        <v>56</v>
      </c>
      <c r="I78">
        <f>(40*24*4+14*24)</f>
        <v>4176</v>
      </c>
    </row>
    <row r="79" spans="1:11" x14ac:dyDescent="0.25">
      <c r="B79" t="s">
        <v>93</v>
      </c>
      <c r="I79">
        <f>(17.5*24*4+14*24)</f>
        <v>2016</v>
      </c>
    </row>
    <row r="80" spans="1:11" x14ac:dyDescent="0.25">
      <c r="B80" t="s">
        <v>94</v>
      </c>
      <c r="I80">
        <f>(17.5*24*4+14*24)</f>
        <v>2016</v>
      </c>
    </row>
    <row r="82" spans="1:11" x14ac:dyDescent="0.25">
      <c r="C82" t="s">
        <v>58</v>
      </c>
      <c r="I82">
        <f>SUM(I78:I80)</f>
        <v>8208</v>
      </c>
    </row>
    <row r="84" spans="1:11" x14ac:dyDescent="0.25">
      <c r="A84" t="s">
        <v>59</v>
      </c>
    </row>
    <row r="85" spans="1:11" x14ac:dyDescent="0.25">
      <c r="B85" t="s">
        <v>60</v>
      </c>
      <c r="I85">
        <v>25</v>
      </c>
    </row>
    <row r="86" spans="1:11" x14ac:dyDescent="0.25">
      <c r="B86" t="s">
        <v>61</v>
      </c>
      <c r="I86">
        <v>350</v>
      </c>
    </row>
    <row r="87" spans="1:11" x14ac:dyDescent="0.25">
      <c r="B87" t="s">
        <v>62</v>
      </c>
      <c r="I87">
        <v>25</v>
      </c>
    </row>
    <row r="88" spans="1:11" x14ac:dyDescent="0.25">
      <c r="C88" t="s">
        <v>63</v>
      </c>
      <c r="I88">
        <f>SUM(I85:I87)</f>
        <v>400</v>
      </c>
    </row>
    <row r="90" spans="1:11" x14ac:dyDescent="0.25">
      <c r="A90" t="s">
        <v>64</v>
      </c>
    </row>
    <row r="91" spans="1:11" x14ac:dyDescent="0.25">
      <c r="B91" t="s">
        <v>105</v>
      </c>
      <c r="I91">
        <v>500</v>
      </c>
    </row>
    <row r="92" spans="1:11" x14ac:dyDescent="0.25">
      <c r="B92" t="s">
        <v>65</v>
      </c>
      <c r="I92">
        <v>30</v>
      </c>
    </row>
    <row r="93" spans="1:11" x14ac:dyDescent="0.25">
      <c r="B93" t="s">
        <v>66</v>
      </c>
      <c r="I93">
        <v>80</v>
      </c>
    </row>
    <row r="94" spans="1:11" x14ac:dyDescent="0.25">
      <c r="B94" t="s">
        <v>67</v>
      </c>
      <c r="I94">
        <v>0</v>
      </c>
      <c r="K94" s="4"/>
    </row>
    <row r="95" spans="1:11" x14ac:dyDescent="0.25">
      <c r="B95" t="s">
        <v>103</v>
      </c>
      <c r="I95">
        <v>3000</v>
      </c>
      <c r="K95" s="4"/>
    </row>
    <row r="96" spans="1:11" x14ac:dyDescent="0.25">
      <c r="B96" t="s">
        <v>106</v>
      </c>
      <c r="I96">
        <v>2000</v>
      </c>
      <c r="K96" s="4"/>
    </row>
    <row r="97" spans="1:11" x14ac:dyDescent="0.25">
      <c r="B97" t="s">
        <v>104</v>
      </c>
      <c r="I97">
        <v>1000</v>
      </c>
      <c r="K97" s="4"/>
    </row>
    <row r="98" spans="1:11" x14ac:dyDescent="0.25">
      <c r="B98" t="s">
        <v>68</v>
      </c>
      <c r="I98">
        <f>(50*20)</f>
        <v>1000</v>
      </c>
    </row>
    <row r="99" spans="1:11" x14ac:dyDescent="0.25">
      <c r="B99" t="s">
        <v>69</v>
      </c>
      <c r="I99">
        <v>350</v>
      </c>
    </row>
    <row r="100" spans="1:11" x14ac:dyDescent="0.25">
      <c r="B100" t="s">
        <v>70</v>
      </c>
      <c r="I100">
        <v>1100</v>
      </c>
    </row>
    <row r="101" spans="1:11" x14ac:dyDescent="0.25">
      <c r="B101" t="s">
        <v>71</v>
      </c>
      <c r="I101">
        <v>2500</v>
      </c>
    </row>
    <row r="102" spans="1:11" x14ac:dyDescent="0.25">
      <c r="B102" t="s">
        <v>72</v>
      </c>
      <c r="I102">
        <v>500</v>
      </c>
    </row>
    <row r="103" spans="1:11" x14ac:dyDescent="0.25">
      <c r="C103" t="s">
        <v>73</v>
      </c>
      <c r="I103">
        <f>SUM(I91:I102)</f>
        <v>12060</v>
      </c>
    </row>
    <row r="105" spans="1:11" x14ac:dyDescent="0.25">
      <c r="A105" t="s">
        <v>74</v>
      </c>
    </row>
    <row r="106" spans="1:11" x14ac:dyDescent="0.25">
      <c r="B106" t="s">
        <v>102</v>
      </c>
      <c r="I106">
        <v>150</v>
      </c>
      <c r="K106" s="4"/>
    </row>
    <row r="107" spans="1:11" x14ac:dyDescent="0.25">
      <c r="B107" t="s">
        <v>112</v>
      </c>
      <c r="I107">
        <v>100</v>
      </c>
      <c r="K107" s="4"/>
    </row>
    <row r="108" spans="1:11" x14ac:dyDescent="0.25">
      <c r="B108" t="s">
        <v>75</v>
      </c>
      <c r="I108">
        <v>50</v>
      </c>
    </row>
    <row r="109" spans="1:11" x14ac:dyDescent="0.25">
      <c r="B109" t="s">
        <v>76</v>
      </c>
      <c r="I109">
        <v>50</v>
      </c>
    </row>
    <row r="110" spans="1:11" x14ac:dyDescent="0.25">
      <c r="B110" t="s">
        <v>77</v>
      </c>
      <c r="I110">
        <v>50</v>
      </c>
    </row>
    <row r="111" spans="1:11" x14ac:dyDescent="0.25">
      <c r="B111" t="s">
        <v>78</v>
      </c>
      <c r="I111">
        <v>150</v>
      </c>
    </row>
    <row r="112" spans="1:11" x14ac:dyDescent="0.25">
      <c r="B112" t="s">
        <v>79</v>
      </c>
      <c r="I112">
        <v>150</v>
      </c>
    </row>
    <row r="113" spans="1:9" x14ac:dyDescent="0.25">
      <c r="C113" t="s">
        <v>80</v>
      </c>
      <c r="I113">
        <f>SUM(I106:I112)</f>
        <v>700</v>
      </c>
    </row>
    <row r="115" spans="1:9" x14ac:dyDescent="0.25">
      <c r="A115" s="2" t="s">
        <v>117</v>
      </c>
    </row>
    <row r="116" spans="1:9" x14ac:dyDescent="0.25">
      <c r="B116" t="s">
        <v>99</v>
      </c>
      <c r="I116">
        <v>3500</v>
      </c>
    </row>
    <row r="117" spans="1:9" x14ac:dyDescent="0.25">
      <c r="B117" t="s">
        <v>100</v>
      </c>
      <c r="I117">
        <v>2000</v>
      </c>
    </row>
    <row r="118" spans="1:9" x14ac:dyDescent="0.25">
      <c r="B118" t="s">
        <v>87</v>
      </c>
      <c r="I118">
        <v>800</v>
      </c>
    </row>
    <row r="119" spans="1:9" x14ac:dyDescent="0.25">
      <c r="C119" t="s">
        <v>101</v>
      </c>
      <c r="I119">
        <f>SUM(I116:I118)</f>
        <v>6300</v>
      </c>
    </row>
    <row r="121" spans="1:9" x14ac:dyDescent="0.25">
      <c r="A121" s="2" t="s">
        <v>116</v>
      </c>
    </row>
    <row r="122" spans="1:9" x14ac:dyDescent="0.25">
      <c r="B122" t="s">
        <v>82</v>
      </c>
      <c r="I122">
        <v>400</v>
      </c>
    </row>
    <row r="123" spans="1:9" x14ac:dyDescent="0.25">
      <c r="B123" t="s">
        <v>81</v>
      </c>
      <c r="I123">
        <v>1500</v>
      </c>
    </row>
    <row r="124" spans="1:9" x14ac:dyDescent="0.25">
      <c r="B124" t="s">
        <v>83</v>
      </c>
      <c r="I124">
        <f>(40*13*2.5+13*7)</f>
        <v>1391</v>
      </c>
    </row>
    <row r="125" spans="1:9" x14ac:dyDescent="0.25">
      <c r="B125" t="s">
        <v>95</v>
      </c>
      <c r="I125">
        <f>(17.5*10*2.5+10*7)</f>
        <v>507.5</v>
      </c>
    </row>
    <row r="126" spans="1:9" x14ac:dyDescent="0.25">
      <c r="B126" t="s">
        <v>96</v>
      </c>
      <c r="I126">
        <f>(17.5*10*2.5+10*7)</f>
        <v>507.5</v>
      </c>
    </row>
    <row r="127" spans="1:9" x14ac:dyDescent="0.25">
      <c r="B127" t="s">
        <v>84</v>
      </c>
      <c r="I127">
        <v>200</v>
      </c>
    </row>
    <row r="128" spans="1:9" x14ac:dyDescent="0.25">
      <c r="C128" t="s">
        <v>85</v>
      </c>
      <c r="I128">
        <f>SUM(I122:I127)</f>
        <v>4506</v>
      </c>
    </row>
    <row r="130" spans="1:9" x14ac:dyDescent="0.25">
      <c r="A130" s="2" t="s">
        <v>118</v>
      </c>
    </row>
    <row r="131" spans="1:9" x14ac:dyDescent="0.25">
      <c r="B131" t="s">
        <v>82</v>
      </c>
      <c r="I131">
        <v>1500</v>
      </c>
    </row>
    <row r="132" spans="1:9" x14ac:dyDescent="0.25">
      <c r="B132" t="s">
        <v>81</v>
      </c>
      <c r="I132">
        <v>4000</v>
      </c>
    </row>
    <row r="133" spans="1:9" x14ac:dyDescent="0.25">
      <c r="B133" t="s">
        <v>86</v>
      </c>
      <c r="I133">
        <v>2000</v>
      </c>
    </row>
    <row r="134" spans="1:9" x14ac:dyDescent="0.25">
      <c r="B134" t="s">
        <v>87</v>
      </c>
      <c r="I134">
        <v>800</v>
      </c>
    </row>
    <row r="135" spans="1:9" x14ac:dyDescent="0.25">
      <c r="B135" t="s">
        <v>84</v>
      </c>
      <c r="I135">
        <v>200</v>
      </c>
    </row>
    <row r="136" spans="1:9" x14ac:dyDescent="0.25">
      <c r="B136" t="s">
        <v>57</v>
      </c>
      <c r="I136">
        <f>(40*8*2+8*7)</f>
        <v>696</v>
      </c>
    </row>
    <row r="137" spans="1:9" x14ac:dyDescent="0.25">
      <c r="B137" t="s">
        <v>97</v>
      </c>
      <c r="I137">
        <f>(17.5*8*2+7*8)</f>
        <v>336</v>
      </c>
    </row>
    <row r="138" spans="1:9" x14ac:dyDescent="0.25">
      <c r="B138" t="s">
        <v>98</v>
      </c>
      <c r="I138">
        <f>(17.5*8*2+7*8)</f>
        <v>336</v>
      </c>
    </row>
    <row r="139" spans="1:9" x14ac:dyDescent="0.25">
      <c r="C139" t="s">
        <v>88</v>
      </c>
      <c r="I139">
        <f>SUM(I131:I138)</f>
        <v>9868</v>
      </c>
    </row>
    <row r="141" spans="1:9" x14ac:dyDescent="0.25">
      <c r="A141" s="1" t="s">
        <v>89</v>
      </c>
      <c r="I141">
        <f>SUM(I74,I82,I88,I103,I113,I119,I128,I139)</f>
        <v>54862</v>
      </c>
    </row>
    <row r="143" spans="1:9" x14ac:dyDescent="0.25">
      <c r="A143" s="1" t="s">
        <v>90</v>
      </c>
      <c r="I143" s="3">
        <f>(I34-I141)</f>
        <v>4588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Bryalen</dc:creator>
  <cp:lastModifiedBy>Bro Montana</cp:lastModifiedBy>
  <dcterms:created xsi:type="dcterms:W3CDTF">2016-08-20T19:59:07Z</dcterms:created>
  <dcterms:modified xsi:type="dcterms:W3CDTF">2016-10-03T03:17:06Z</dcterms:modified>
</cp:coreProperties>
</file>